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/>
  <mc:AlternateContent xmlns:mc="http://schemas.openxmlformats.org/markup-compatibility/2006">
    <mc:Choice Requires="x15">
      <x15ac:absPath xmlns:x15ac="http://schemas.microsoft.com/office/spreadsheetml/2010/11/ac" url="C:\Users\Renata\Desktop\"/>
    </mc:Choice>
  </mc:AlternateContent>
  <xr:revisionPtr revIDLastSave="0" documentId="8_{F16C5525-78B3-4AFB-BA1D-4598D0802AAD}" xr6:coauthVersionLast="36" xr6:coauthVersionMax="36" xr10:uidLastSave="{00000000-0000-0000-0000-000000000000}"/>
  <bookViews>
    <workbookView xWindow="0" yWindow="0" windowWidth="24000" windowHeight="9525" tabRatio="826" firstSheet="1" activeTab="7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Izvještaj po organizacijskoj " sheetId="12" state="hidden" r:id="rId7"/>
    <sheet name="Izvještaj po programskoj" sheetId="7" r:id="rId8"/>
    <sheet name="Sheet1" sheetId="13" r:id="rId9"/>
  </sheets>
  <definedNames>
    <definedName name="_xlnm.Print_Area" localSheetId="6">'Izvještaj po organizacijskoj '!$B$2:$I$8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L15" i="1"/>
  <c r="K23" i="1"/>
  <c r="J24" i="1"/>
  <c r="H24" i="1"/>
  <c r="J15" i="1"/>
  <c r="H15" i="1"/>
  <c r="L14" i="1"/>
  <c r="L12" i="1"/>
  <c r="L9" i="1"/>
  <c r="K14" i="1"/>
  <c r="K12" i="1"/>
  <c r="J12" i="1"/>
  <c r="H12" i="1"/>
  <c r="G12" i="1"/>
  <c r="J9" i="1"/>
  <c r="H9" i="1"/>
  <c r="J14" i="1"/>
  <c r="H14" i="1"/>
  <c r="G14" i="1"/>
  <c r="L13" i="1"/>
  <c r="K13" i="1"/>
  <c r="J13" i="1"/>
  <c r="H13" i="1"/>
  <c r="G13" i="1"/>
  <c r="L10" i="1"/>
  <c r="J10" i="1"/>
  <c r="H10" i="1"/>
  <c r="G11" i="3"/>
  <c r="G10" i="1" s="1"/>
  <c r="G9" i="1" l="1"/>
  <c r="K10" i="1"/>
  <c r="H91" i="7"/>
  <c r="H150" i="7"/>
  <c r="H149" i="7"/>
  <c r="G25" i="7"/>
  <c r="H14" i="7"/>
  <c r="H13" i="7"/>
  <c r="H12" i="7"/>
  <c r="H11" i="7"/>
  <c r="H10" i="7"/>
  <c r="H9" i="7"/>
  <c r="H8" i="7"/>
  <c r="G7" i="7"/>
  <c r="F7" i="7"/>
  <c r="H165" i="7"/>
  <c r="F18" i="7"/>
  <c r="F168" i="7"/>
  <c r="F164" i="7"/>
  <c r="F163" i="7" s="1"/>
  <c r="F162" i="7" s="1"/>
  <c r="G164" i="7"/>
  <c r="G163" i="7" s="1"/>
  <c r="G162" i="7" s="1"/>
  <c r="F149" i="7"/>
  <c r="F148" i="7" s="1"/>
  <c r="K9" i="1" l="1"/>
  <c r="G15" i="1"/>
  <c r="H7" i="7"/>
  <c r="H162" i="7"/>
  <c r="H164" i="7"/>
  <c r="H163" i="7"/>
  <c r="F174" i="7"/>
  <c r="F167" i="7" s="1"/>
  <c r="G175" i="7"/>
  <c r="G169" i="7"/>
  <c r="G150" i="7"/>
  <c r="G149" i="7" s="1"/>
  <c r="G148" i="7" s="1"/>
  <c r="H148" i="7" s="1"/>
  <c r="K15" i="1" l="1"/>
  <c r="G24" i="1"/>
  <c r="K24" i="1" s="1"/>
  <c r="G168" i="7"/>
  <c r="H168" i="7" s="1"/>
  <c r="H169" i="7"/>
  <c r="G174" i="7"/>
  <c r="H174" i="7" s="1"/>
  <c r="H175" i="7"/>
  <c r="G167" i="7"/>
  <c r="H167" i="7" s="1"/>
  <c r="G111" i="7"/>
  <c r="H111" i="7" s="1"/>
  <c r="F115" i="7"/>
  <c r="G116" i="7"/>
  <c r="G106" i="7"/>
  <c r="H106" i="7" s="1"/>
  <c r="G100" i="7"/>
  <c r="F99" i="7"/>
  <c r="F98" i="7" s="1"/>
  <c r="F95" i="7"/>
  <c r="G96" i="7"/>
  <c r="F81" i="7"/>
  <c r="F80" i="7" s="1"/>
  <c r="G82" i="7"/>
  <c r="F76" i="7"/>
  <c r="F75" i="7" s="1"/>
  <c r="F74" i="7" s="1"/>
  <c r="G77" i="7"/>
  <c r="H72" i="7"/>
  <c r="F70" i="7"/>
  <c r="F69" i="7" s="1"/>
  <c r="F68" i="7" s="1"/>
  <c r="G70" i="7"/>
  <c r="G69" i="7" s="1"/>
  <c r="G68" i="7" s="1"/>
  <c r="F64" i="7"/>
  <c r="F63" i="7" s="1"/>
  <c r="G66" i="7"/>
  <c r="G65" i="7" s="1"/>
  <c r="G64" i="7" s="1"/>
  <c r="F120" i="7"/>
  <c r="F119" i="7" s="1"/>
  <c r="F118" i="7" s="1"/>
  <c r="G146" i="7"/>
  <c r="H146" i="7" s="1"/>
  <c r="G144" i="7"/>
  <c r="H144" i="7" s="1"/>
  <c r="G121" i="7"/>
  <c r="H121" i="7" s="1"/>
  <c r="G123" i="7"/>
  <c r="H123" i="7" s="1"/>
  <c r="F17" i="7"/>
  <c r="G95" i="7" l="1"/>
  <c r="H95" i="7" s="1"/>
  <c r="H96" i="7"/>
  <c r="G81" i="7"/>
  <c r="H82" i="7"/>
  <c r="G99" i="7"/>
  <c r="H100" i="7"/>
  <c r="G115" i="7"/>
  <c r="H115" i="7" s="1"/>
  <c r="H116" i="7"/>
  <c r="G63" i="7"/>
  <c r="H63" i="7" s="1"/>
  <c r="H64" i="7"/>
  <c r="G76" i="7"/>
  <c r="H77" i="7"/>
  <c r="F79" i="7"/>
  <c r="F73" i="7" s="1"/>
  <c r="G105" i="7"/>
  <c r="H68" i="7"/>
  <c r="H70" i="7"/>
  <c r="G120" i="7"/>
  <c r="H69" i="7"/>
  <c r="F105" i="7"/>
  <c r="F104" i="7" s="1"/>
  <c r="F37" i="7"/>
  <c r="H66" i="7"/>
  <c r="G104" i="7" l="1"/>
  <c r="H104" i="7" s="1"/>
  <c r="H105" i="7"/>
  <c r="G80" i="7"/>
  <c r="H80" i="7" s="1"/>
  <c r="H81" i="7"/>
  <c r="G119" i="7"/>
  <c r="H120" i="7"/>
  <c r="G75" i="7"/>
  <c r="H76" i="7"/>
  <c r="G98" i="7"/>
  <c r="H98" i="7" s="1"/>
  <c r="H99" i="7"/>
  <c r="F36" i="7"/>
  <c r="H65" i="7"/>
  <c r="G74" i="7" l="1"/>
  <c r="H75" i="7"/>
  <c r="G118" i="7"/>
  <c r="H118" i="7" s="1"/>
  <c r="H119" i="7"/>
  <c r="F16" i="7"/>
  <c r="F15" i="7" s="1"/>
  <c r="F177" i="7" s="1"/>
  <c r="G85" i="7"/>
  <c r="H85" i="7" s="1"/>
  <c r="G91" i="7"/>
  <c r="G38" i="7"/>
  <c r="H38" i="7" s="1"/>
  <c r="G61" i="7"/>
  <c r="H61" i="7" s="1"/>
  <c r="H74" i="7" l="1"/>
  <c r="G84" i="7"/>
  <c r="G37" i="7"/>
  <c r="H6" i="11"/>
  <c r="G6" i="11"/>
  <c r="H10" i="10"/>
  <c r="G10" i="10"/>
  <c r="G14" i="10"/>
  <c r="G34" i="7"/>
  <c r="H25" i="7"/>
  <c r="G19" i="7"/>
  <c r="G18" i="7" s="1"/>
  <c r="G79" i="7" l="1"/>
  <c r="H84" i="7"/>
  <c r="G17" i="7"/>
  <c r="H17" i="7" s="1"/>
  <c r="H19" i="7"/>
  <c r="H37" i="7"/>
  <c r="G36" i="7"/>
  <c r="H36" i="7" s="1"/>
  <c r="H79" i="7" l="1"/>
  <c r="G73" i="7"/>
  <c r="H73" i="7" s="1"/>
  <c r="G16" i="7"/>
  <c r="G15" i="7" s="1"/>
  <c r="H18" i="7"/>
  <c r="H8" i="11"/>
  <c r="G8" i="11"/>
  <c r="H7" i="11"/>
  <c r="G7" i="11"/>
  <c r="F18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G15" i="8"/>
  <c r="H15" i="8"/>
  <c r="F13" i="8"/>
  <c r="F6" i="8" s="1"/>
  <c r="F21" i="8"/>
  <c r="F33" i="8"/>
  <c r="F28" i="8"/>
  <c r="F26" i="8"/>
  <c r="F24" i="8"/>
  <c r="F22" i="8"/>
  <c r="F11" i="8"/>
  <c r="F9" i="8"/>
  <c r="F7" i="8"/>
  <c r="D33" i="8"/>
  <c r="C33" i="8"/>
  <c r="D28" i="8"/>
  <c r="C28" i="8"/>
  <c r="D26" i="8"/>
  <c r="C26" i="8"/>
  <c r="D24" i="8"/>
  <c r="C24" i="8"/>
  <c r="D22" i="8"/>
  <c r="C22" i="8"/>
  <c r="D6" i="8"/>
  <c r="D7" i="8"/>
  <c r="D9" i="8"/>
  <c r="D11" i="8"/>
  <c r="D13" i="8"/>
  <c r="D18" i="8"/>
  <c r="C18" i="8"/>
  <c r="C13" i="8"/>
  <c r="C11" i="8"/>
  <c r="C9" i="8"/>
  <c r="C7" i="8"/>
  <c r="C6" i="8"/>
  <c r="H16" i="7" l="1"/>
  <c r="D21" i="8"/>
  <c r="H15" i="7" l="1"/>
  <c r="G177" i="7"/>
  <c r="H177" i="7" s="1"/>
  <c r="H24" i="10"/>
  <c r="G24" i="10"/>
  <c r="H23" i="10"/>
  <c r="G23" i="10"/>
  <c r="H22" i="10"/>
  <c r="G22" i="10"/>
  <c r="H21" i="10"/>
  <c r="G21" i="10"/>
  <c r="H20" i="10"/>
  <c r="G20" i="10"/>
  <c r="H19" i="10"/>
  <c r="G19" i="10"/>
  <c r="H18" i="10"/>
  <c r="G18" i="10"/>
  <c r="H17" i="10"/>
  <c r="G17" i="10"/>
  <c r="F16" i="10"/>
  <c r="H16" i="10" s="1"/>
  <c r="E16" i="10"/>
  <c r="D16" i="10"/>
  <c r="C16" i="10"/>
  <c r="H14" i="10"/>
  <c r="H13" i="10"/>
  <c r="G13" i="10"/>
  <c r="H12" i="10"/>
  <c r="G12" i="10"/>
  <c r="H11" i="10"/>
  <c r="G11" i="10"/>
  <c r="H9" i="10"/>
  <c r="G9" i="10"/>
  <c r="H8" i="10"/>
  <c r="G8" i="10"/>
  <c r="H7" i="10"/>
  <c r="G7" i="10"/>
  <c r="F6" i="10"/>
  <c r="E6" i="10"/>
  <c r="D6" i="10"/>
  <c r="C6" i="10"/>
  <c r="G6" i="10" l="1"/>
  <c r="H6" i="10"/>
  <c r="G16" i="10"/>
  <c r="G16" i="8"/>
  <c r="H25" i="8"/>
  <c r="H24" i="8"/>
  <c r="H23" i="8"/>
  <c r="H22" i="8"/>
  <c r="H21" i="8"/>
  <c r="H19" i="8"/>
  <c r="H18" i="8"/>
  <c r="H17" i="8"/>
  <c r="H14" i="8"/>
  <c r="H13" i="8"/>
  <c r="H12" i="8"/>
  <c r="H11" i="8"/>
  <c r="H10" i="8"/>
  <c r="H9" i="8"/>
  <c r="H8" i="8"/>
  <c r="H7" i="8"/>
  <c r="G25" i="8"/>
  <c r="G24" i="8"/>
  <c r="G23" i="8"/>
  <c r="G22" i="8"/>
  <c r="G19" i="8"/>
  <c r="G18" i="8"/>
  <c r="G17" i="8"/>
  <c r="G14" i="8"/>
  <c r="G13" i="8"/>
  <c r="G12" i="8"/>
  <c r="G11" i="8"/>
  <c r="G10" i="8"/>
  <c r="G9" i="8"/>
  <c r="G8" i="8"/>
  <c r="G7" i="8"/>
  <c r="H16" i="8" l="1"/>
  <c r="G6" i="8"/>
  <c r="H37" i="3"/>
  <c r="H78" i="3"/>
  <c r="H84" i="3"/>
  <c r="J10" i="3"/>
  <c r="G48" i="3"/>
  <c r="J48" i="3"/>
  <c r="L48" i="3" s="1"/>
  <c r="K52" i="3"/>
  <c r="J44" i="3"/>
  <c r="G44" i="3"/>
  <c r="G38" i="3" s="1"/>
  <c r="G37" i="3" s="1"/>
  <c r="G36" i="3" s="1"/>
  <c r="G39" i="3"/>
  <c r="J39" i="3"/>
  <c r="G10" i="3"/>
  <c r="H86" i="3"/>
  <c r="H87" i="3"/>
  <c r="G87" i="3"/>
  <c r="G86" i="3" s="1"/>
  <c r="J88" i="3"/>
  <c r="J87" i="3" s="1"/>
  <c r="J86" i="3" s="1"/>
  <c r="G88" i="3"/>
  <c r="J78" i="3"/>
  <c r="L78" i="3" s="1"/>
  <c r="J79" i="3"/>
  <c r="L79" i="3" s="1"/>
  <c r="J71" i="3"/>
  <c r="J60" i="3"/>
  <c r="L94" i="3"/>
  <c r="L88" i="3"/>
  <c r="L85" i="3"/>
  <c r="L84" i="3"/>
  <c r="L71" i="3"/>
  <c r="L70" i="3"/>
  <c r="L60" i="3"/>
  <c r="L53" i="3"/>
  <c r="L44" i="3"/>
  <c r="L43" i="3"/>
  <c r="L39" i="3"/>
  <c r="K94" i="3"/>
  <c r="K93" i="3"/>
  <c r="K92" i="3"/>
  <c r="K91" i="3"/>
  <c r="K90" i="3"/>
  <c r="K89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1" i="3"/>
  <c r="K50" i="3"/>
  <c r="K49" i="3"/>
  <c r="K46" i="3"/>
  <c r="K43" i="3"/>
  <c r="K41" i="3"/>
  <c r="K40" i="3"/>
  <c r="K39" i="3"/>
  <c r="J53" i="3"/>
  <c r="H47" i="3"/>
  <c r="H38" i="3"/>
  <c r="J38" i="3"/>
  <c r="G78" i="3"/>
  <c r="J84" i="3"/>
  <c r="G84" i="3"/>
  <c r="G82" i="3"/>
  <c r="G79" i="3"/>
  <c r="G71" i="3"/>
  <c r="G60" i="3"/>
  <c r="G53" i="3"/>
  <c r="G47" i="3" s="1"/>
  <c r="H27" i="3"/>
  <c r="L27" i="3" s="1"/>
  <c r="H21" i="3"/>
  <c r="J11" i="3"/>
  <c r="H11" i="3"/>
  <c r="L11" i="3" s="1"/>
  <c r="J21" i="3"/>
  <c r="K21" i="3" s="1"/>
  <c r="G21" i="3"/>
  <c r="J22" i="3"/>
  <c r="L22" i="3" s="1"/>
  <c r="K18" i="3"/>
  <c r="K19" i="3"/>
  <c r="L28" i="3"/>
  <c r="L24" i="3"/>
  <c r="L16" i="3"/>
  <c r="L13" i="3"/>
  <c r="K30" i="3"/>
  <c r="K29" i="3"/>
  <c r="K26" i="3"/>
  <c r="K25" i="3"/>
  <c r="K24" i="3"/>
  <c r="K23" i="3"/>
  <c r="K20" i="3"/>
  <c r="K17" i="3"/>
  <c r="K16" i="3"/>
  <c r="K15" i="3"/>
  <c r="K14" i="3"/>
  <c r="K13" i="3"/>
  <c r="L12" i="3"/>
  <c r="K12" i="3"/>
  <c r="H10" i="3" l="1"/>
  <c r="L10" i="3" s="1"/>
  <c r="L86" i="3"/>
  <c r="K88" i="3"/>
  <c r="K48" i="3"/>
  <c r="J47" i="3"/>
  <c r="K47" i="3" s="1"/>
  <c r="K44" i="3"/>
  <c r="K38" i="3"/>
  <c r="L38" i="3"/>
  <c r="K10" i="3"/>
  <c r="K86" i="3"/>
  <c r="K87" i="3"/>
  <c r="L87" i="3"/>
  <c r="H36" i="3"/>
  <c r="J37" i="3"/>
  <c r="L21" i="3"/>
  <c r="K22" i="3"/>
  <c r="H12" i="3"/>
  <c r="G12" i="3"/>
  <c r="J27" i="3"/>
  <c r="G27" i="3"/>
  <c r="G28" i="3"/>
  <c r="K28" i="3" s="1"/>
  <c r="J28" i="3"/>
  <c r="J24" i="3"/>
  <c r="G24" i="3"/>
  <c r="G22" i="3"/>
  <c r="J12" i="3"/>
  <c r="J18" i="3"/>
  <c r="G13" i="3"/>
  <c r="G16" i="3"/>
  <c r="L47" i="3" l="1"/>
  <c r="K37" i="3"/>
  <c r="J36" i="3"/>
  <c r="L37" i="3"/>
  <c r="K11" i="3"/>
  <c r="K27" i="3"/>
  <c r="J19" i="3"/>
  <c r="J16" i="3"/>
  <c r="J13" i="3"/>
  <c r="H6" i="8"/>
  <c r="E6" i="8"/>
  <c r="E16" i="8"/>
  <c r="L36" i="3" l="1"/>
  <c r="K36" i="3"/>
  <c r="C21" i="8"/>
  <c r="G21" i="8" s="1"/>
</calcChain>
</file>

<file path=xl/sharedStrings.xml><?xml version="1.0" encoding="utf-8"?>
<sst xmlns="http://schemas.openxmlformats.org/spreadsheetml/2006/main" count="505" uniqueCount="248">
  <si>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</si>
  <si>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</si>
  <si>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</si>
  <si>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</si>
  <si>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</si>
  <si>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</si>
  <si>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</si>
  <si>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</si>
  <si>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</si>
  <si>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</si>
  <si>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</si>
  <si>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</si>
  <si>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</si>
  <si>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</si>
  <si>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</si>
  <si>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</si>
  <si>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</si>
  <si>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</si>
  <si>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</si>
  <si>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</si>
  <si>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</si>
  <si>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</si>
  <si>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</si>
  <si>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Prihodi od prodaje proizvoda i robe</t>
  </si>
  <si>
    <t>….</t>
  </si>
  <si>
    <t>Plaće (Bruto)</t>
  </si>
  <si>
    <t>Plaće za redovan rad</t>
  </si>
  <si>
    <t>Naknade troškova zaposlenima</t>
  </si>
  <si>
    <t>Službena putovanja</t>
  </si>
  <si>
    <t>3 Vlastiti prihodi</t>
  </si>
  <si>
    <t>11 Opći prihodi i primici</t>
  </si>
  <si>
    <t>1 Opći prihodi i primici</t>
  </si>
  <si>
    <t>UKUPNO RASHODI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</si>
  <si>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</si>
  <si>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</si>
  <si>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</si>
  <si>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</si>
  <si>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</si>
  <si>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</si>
  <si>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</si>
  <si>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IZVJEŠTAJ O RASHODIMA PREMA FUNKCIJSKOJ KLASIFIKACIJI</t>
  </si>
  <si>
    <t>5=4/3*100</t>
  </si>
  <si>
    <t>INDEKS**</t>
  </si>
  <si>
    <t>UKUPNO PRIHODI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</si>
  <si>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</si>
  <si>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</si>
  <si>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</si>
  <si>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</si>
  <si>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</si>
  <si>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</si>
  <si>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</si>
  <si>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SAŽETAK  RAČUNA PRIHODA I RASHODA I  RAČUNA FINANCIRANJA</t>
  </si>
  <si>
    <t>PRENESENI VIŠAK/MANJAK IZ PRETHODNE GODINE</t>
  </si>
  <si>
    <t xml:space="preserve"> RAČUN FINANCIRANJA</t>
  </si>
  <si>
    <t>IZVJEŠTAJ PO ORGANIZACIJSKOJ KLASIFIKACIJI</t>
  </si>
  <si>
    <t>IZVJEŠTAJ PO PROGRAMSKOJ KLASIFIKACIJI</t>
  </si>
  <si>
    <t xml:space="preserve">RAČUN PRIHODA I RASHODA </t>
  </si>
  <si>
    <t>SAŽETAK RAČUNA FINANCIRANJA</t>
  </si>
  <si>
    <t>RAZLIKA - VIŠAK MANJAK</t>
  </si>
  <si>
    <t>SAŽETAK  RAČUNA PRIHODA I RASHODA I  RAČUNA FINANCIRANJA  može sadržavati i dodatne podatke.</t>
  </si>
  <si>
    <t>PRIJENOS VIŠKA/MANJKA U SLJEDEĆE RAZDOBLJE</t>
  </si>
  <si>
    <t>SAŽETAK RAČUNA PRIHODA I RASHODA</t>
  </si>
  <si>
    <t xml:space="preserve">OSTVARENJE/IZVRŠENJE 
N-1. </t>
  </si>
  <si>
    <t>IZVORNI PLAN ILI REBALANS N.*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</si>
  <si>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</si>
  <si>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</si>
  <si>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</si>
  <si>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</si>
  <si>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 IZVRŠENJE 
N.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</si>
  <si>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</si>
  <si>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</si>
  <si>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IZVJEŠTAJ O IZVRŠENJU PRORAČUNA JEDINICE LOKALNE I PODRUČNE (REGIONALNE) SAMOUPRAVE ZA N. GODINU</t>
  </si>
  <si>
    <t>PRIMICI UKUPNO</t>
  </si>
  <si>
    <t>32 Vlastiti prihodi</t>
  </si>
  <si>
    <t>44 Decentralizirana sredstva</t>
  </si>
  <si>
    <t>52 ostale pomoći</t>
  </si>
  <si>
    <t>56 fondovi EU</t>
  </si>
  <si>
    <t>58 ostale pomoći- prorač.kori</t>
  </si>
  <si>
    <t>59 Fondovi EU</t>
  </si>
  <si>
    <t xml:space="preserve">62 donacije </t>
  </si>
  <si>
    <t>IZDACI UKUPNO</t>
  </si>
  <si>
    <t>09 Obrazovanje</t>
  </si>
  <si>
    <t>Prihodi iz nadležnog proračuna</t>
  </si>
  <si>
    <t>UPRAVNI ODJEL ZA OBRAZOVANJE</t>
  </si>
  <si>
    <t>USTANOVE U OBRAZOVANJU</t>
  </si>
  <si>
    <t xml:space="preserve">  11 Opći prihodi i primici</t>
  </si>
  <si>
    <t xml:space="preserve">  32 Vlastiti prihodi</t>
  </si>
  <si>
    <t>4 Prihodi za posebne namjene</t>
  </si>
  <si>
    <t>5 Pomoći</t>
  </si>
  <si>
    <t xml:space="preserve">  52 Ostale pomoći</t>
  </si>
  <si>
    <t xml:space="preserve">  56 Fondovi EU</t>
  </si>
  <si>
    <t xml:space="preserve">  58 Ostale pomoći - pror.kor.</t>
  </si>
  <si>
    <t xml:space="preserve">  59 Fondovi EU</t>
  </si>
  <si>
    <t>6 Donacije</t>
  </si>
  <si>
    <t xml:space="preserve">  62 Donacije</t>
  </si>
  <si>
    <t xml:space="preserve"> 44 Decentralizirana sredstva</t>
  </si>
  <si>
    <t>POM.PROR.KORIS.IZ PROR.KOJI IM NIJE NADLEŽAN</t>
  </si>
  <si>
    <t xml:space="preserve">Tekuće pom.iz drž.pror.prorač.korisn.proračuna </t>
  </si>
  <si>
    <t>Kapit.pom.iz državnog prorač.pror.korisn.proračuna</t>
  </si>
  <si>
    <t>Pomoći iz drž.pror.- EU sredstva</t>
  </si>
  <si>
    <t>Tekuće pomoći iz drž.pror.- EU sredstva</t>
  </si>
  <si>
    <t>Kamate na depozite po viđenju</t>
  </si>
  <si>
    <t>Prihodi od financijske imovine</t>
  </si>
  <si>
    <t>Tekuće donacije</t>
  </si>
  <si>
    <t xml:space="preserve">Kapitalne donacije </t>
  </si>
  <si>
    <t>Donacije od pravnih i fizičkih osoba</t>
  </si>
  <si>
    <t>Plaće za prekovremeni rad</t>
  </si>
  <si>
    <t>Dopr.za osig.u slučaju nezaposl.</t>
  </si>
  <si>
    <t>Naknade za prijevoz</t>
  </si>
  <si>
    <t>Stručno usavršavanje zaposlenika</t>
  </si>
  <si>
    <t>Uredski materijal i ost.mat.rash.</t>
  </si>
  <si>
    <t>Materijal i sirovine</t>
  </si>
  <si>
    <t>Rashodi za naterijal i energiju</t>
  </si>
  <si>
    <t>Energija</t>
  </si>
  <si>
    <t>Materijal i dijelovi za tek.i inv.održ.</t>
  </si>
  <si>
    <t>Sitan inventar</t>
  </si>
  <si>
    <t xml:space="preserve">Radna odjeća i obuća </t>
  </si>
  <si>
    <t>Zatezne kamate</t>
  </si>
  <si>
    <t>Ostali financijski rashodi</t>
  </si>
  <si>
    <t>Financijski rashodi</t>
  </si>
  <si>
    <t>Naknade građanima u naravi</t>
  </si>
  <si>
    <t>Tekuće donacije u naravi</t>
  </si>
  <si>
    <t>Rashodi za nabavu proizvedene dugotrajne imovine</t>
  </si>
  <si>
    <t xml:space="preserve">Postrojenja i oprema </t>
  </si>
  <si>
    <t>Uredska oprema i namještaj</t>
  </si>
  <si>
    <t>Oprema za održavanje i zaštitu</t>
  </si>
  <si>
    <t>Instrumenti, uređaji i strojevi</t>
  </si>
  <si>
    <t>Ueđaji, strojevi i oprema za ostale namjene</t>
  </si>
  <si>
    <t xml:space="preserve">Knjige </t>
  </si>
  <si>
    <t>Dodatna ulaganja na građev.objektima</t>
  </si>
  <si>
    <t>Rashodi za usluge</t>
  </si>
  <si>
    <t>Usluge telefona, pošte i prijev.</t>
  </si>
  <si>
    <t>Usluge tekućeg i invest.održavanja</t>
  </si>
  <si>
    <t>Usluge promidžbe i informiranja</t>
  </si>
  <si>
    <t>Komunalne usluge</t>
  </si>
  <si>
    <t>Zakupnine i najamnine</t>
  </si>
  <si>
    <t>Zdravstvene usluge</t>
  </si>
  <si>
    <t>intelektualne i osobne usluge</t>
  </si>
  <si>
    <t>Računalne usluge</t>
  </si>
  <si>
    <t>Ostale usluge</t>
  </si>
  <si>
    <t>Naknade troškova izvan RO</t>
  </si>
  <si>
    <t>Premije osiguranja</t>
  </si>
  <si>
    <t>Reprezentacija</t>
  </si>
  <si>
    <t>Članarine</t>
  </si>
  <si>
    <t>Pristojbe i naknade</t>
  </si>
  <si>
    <t>Troškovi sudskih postupaka</t>
  </si>
  <si>
    <t>Ostali nespomenuti rashodi poslovanja</t>
  </si>
  <si>
    <t>Usluge platnog prometa</t>
  </si>
  <si>
    <t>Plaće za posebne uvjete rada</t>
  </si>
  <si>
    <t>Dopr.za obvezno zdravstveno osiguranje</t>
  </si>
  <si>
    <t>Ostale naknade troškova zaposlenima</t>
  </si>
  <si>
    <t>7=5/3*100</t>
  </si>
  <si>
    <t>0922 Srednješkolsko obrazovanje</t>
  </si>
  <si>
    <t>PROGRAM 1207</t>
  </si>
  <si>
    <t xml:space="preserve">Zakonski standard ustanova u obrazovanju </t>
  </si>
  <si>
    <t>Aktivnost A120704</t>
  </si>
  <si>
    <t>Osiguravanje uvjeta rada za redovno poslovanje SŠ</t>
  </si>
  <si>
    <t>Izvor financiranja 5.8.1</t>
  </si>
  <si>
    <t>Ostale pomoći prorač.korisnici</t>
  </si>
  <si>
    <t>Knjige</t>
  </si>
  <si>
    <t>Izvor financiranja 5.8.2</t>
  </si>
  <si>
    <t>Izvor financiranja 4.4.1</t>
  </si>
  <si>
    <t>Decentralizirana sredstva</t>
  </si>
  <si>
    <t>3</t>
  </si>
  <si>
    <t>Aktivnost A120706</t>
  </si>
  <si>
    <t>Investicijska ulaganja u SŠ</t>
  </si>
  <si>
    <t>Kapitalni projekt K120707</t>
  </si>
  <si>
    <t>Kapitalna ulaganja u SŠ</t>
  </si>
  <si>
    <t>Rashodi nefinan.imovine</t>
  </si>
  <si>
    <t>Rashodi dugotrajne imovine</t>
  </si>
  <si>
    <t>Dodatna ulaganja na građ.obj.</t>
  </si>
  <si>
    <t>Izvor financiranja 5.2.1</t>
  </si>
  <si>
    <t>Ostale pomoći</t>
  </si>
  <si>
    <t>PROGRAM 1208</t>
  </si>
  <si>
    <t>Aktivnost A120803</t>
  </si>
  <si>
    <t xml:space="preserve">Natjecanja iz znanja učenika </t>
  </si>
  <si>
    <t>Izvor financiranja 1.1.1</t>
  </si>
  <si>
    <t>Opći prihodi i primici</t>
  </si>
  <si>
    <t>Aktivnost A120804</t>
  </si>
  <si>
    <t>Financiranje školskih projekata</t>
  </si>
  <si>
    <t>Izvor financiranja 5.9.1</t>
  </si>
  <si>
    <t>Fondovi EU Pror.korisnici</t>
  </si>
  <si>
    <t>32</t>
  </si>
  <si>
    <t>42</t>
  </si>
  <si>
    <t>Oprema</t>
  </si>
  <si>
    <t>Izvor financiranja 5.9.2</t>
  </si>
  <si>
    <t>Fondovi EU Pr.kor.-PREN.SR.</t>
  </si>
  <si>
    <t>Aktivnost A120812</t>
  </si>
  <si>
    <t xml:space="preserve">PROGRAMI ŠKOL.KURIKULUMA SŠ </t>
  </si>
  <si>
    <t>Ostale pomoći PK-prenesena sreds.</t>
  </si>
  <si>
    <t>Aktivnost A120813</t>
  </si>
  <si>
    <t>Ostale aktivnosti SŠ</t>
  </si>
  <si>
    <t>Izvor financiranja 6.2.1</t>
  </si>
  <si>
    <t>Donacije</t>
  </si>
  <si>
    <t>Izvor financiranja 6.2.2</t>
  </si>
  <si>
    <t>Donacije - pren.sred.</t>
  </si>
  <si>
    <t>DODATNE DJELATNOSTI SŠ</t>
  </si>
  <si>
    <t>Izvor financiranja 3.2.1</t>
  </si>
  <si>
    <t xml:space="preserve">Vlastiti prihodi </t>
  </si>
  <si>
    <t xml:space="preserve">Izvor financiranja 3.2.2 </t>
  </si>
  <si>
    <t>Vlastiti prihodi - prenesena sredstva</t>
  </si>
  <si>
    <t>Aktivnost A120820</t>
  </si>
  <si>
    <t>Opskrba higijensim potrepštin.</t>
  </si>
  <si>
    <t>38</t>
  </si>
  <si>
    <t>SVEUKUPNO:</t>
  </si>
  <si>
    <t>Doprinosi na plaće</t>
  </si>
  <si>
    <t>Ostali rashodi za zaposlene</t>
  </si>
  <si>
    <t>3211</t>
  </si>
  <si>
    <t>3225</t>
  </si>
  <si>
    <t>4221</t>
  </si>
  <si>
    <t>4227</t>
  </si>
  <si>
    <t>4241</t>
  </si>
  <si>
    <t>Uređaji i oprema za ostale namjene</t>
  </si>
  <si>
    <t>3235</t>
  </si>
  <si>
    <t>3241</t>
  </si>
  <si>
    <t>3293</t>
  </si>
  <si>
    <t>Licence</t>
  </si>
  <si>
    <t>Naknade troškova osoba izvan RO</t>
  </si>
  <si>
    <t>Bonus</t>
  </si>
  <si>
    <t>321</t>
  </si>
  <si>
    <t>3221</t>
  </si>
  <si>
    <t>3232</t>
  </si>
  <si>
    <t>4225</t>
  </si>
  <si>
    <t>3299</t>
  </si>
  <si>
    <t>3222</t>
  </si>
  <si>
    <t>3231</t>
  </si>
  <si>
    <t>3233</t>
  </si>
  <si>
    <t>3237</t>
  </si>
  <si>
    <t>3238</t>
  </si>
  <si>
    <t>3239</t>
  </si>
  <si>
    <t>Aktivnost K120807</t>
  </si>
  <si>
    <t>45</t>
  </si>
  <si>
    <t>451</t>
  </si>
  <si>
    <t>Izvor financiranja 5.2.2</t>
  </si>
  <si>
    <t>Ostale pomoći - prenesena sredstva</t>
  </si>
  <si>
    <t>Aktivnost A120814</t>
  </si>
  <si>
    <t>IZVORI FINANCIRANJA UKUPNO</t>
  </si>
  <si>
    <t>GIMNAZIJA DUBROVNIK</t>
  </si>
  <si>
    <t>Vlastiti prihodi</t>
  </si>
  <si>
    <t>Fondovi EU</t>
  </si>
  <si>
    <t>Ostale pomoći- prorač.kori</t>
  </si>
  <si>
    <t xml:space="preserve">Donacije </t>
  </si>
  <si>
    <t>Intelektualne i osobne usluge</t>
  </si>
  <si>
    <t xml:space="preserve">OSTVARENJE/IZVRŠENJE 2022. </t>
  </si>
  <si>
    <t>IZVORNI PLAN ILI REBALANS 2023</t>
  </si>
  <si>
    <t xml:space="preserve">OSTVARENJE/IZVRŠENJE 2023. </t>
  </si>
  <si>
    <t xml:space="preserve">Progr.ustan.u obraz.iznad zakon.stand.  </t>
  </si>
  <si>
    <t>Energetska obnova školskih objekata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</si>
</sst>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_-* #,##0\ _k_n_-;\-* #,##0\ _k_n_-;_-* &quot;-&quot;??\ _k_n_-;_-@_-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20" fillId="0" borderId="0" applyFont="0" applyFill="0" applyBorder="0" applyAlignment="0" applyProtection="0"/>
  </cellStyleXfs>
  <cellXfs count="299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0" borderId="3" xfId="0" quotePrefix="1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Alignment="1">
      <alignment vertical="center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5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0" fontId="18" fillId="2" borderId="5" xfId="0" applyFont="1" applyFill="1" applyBorder="1" applyAlignment="1">
      <alignment horizontal="center" vertical="center"/>
    </xf>
    <xf numFmtId="0" fontId="10" fillId="2" borderId="3" xfId="0" quotePrefix="1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/>
    </xf>
    <xf numFmtId="0" fontId="10" fillId="2" borderId="3" xfId="0" applyNumberFormat="1" applyFont="1" applyFill="1" applyBorder="1" applyAlignment="1" applyProtection="1">
      <alignment vertical="center" wrapText="1"/>
    </xf>
    <xf numFmtId="3" fontId="6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 applyProtection="1">
      <alignment horizontal="right" wrapText="1"/>
    </xf>
    <xf numFmtId="3" fontId="3" fillId="2" borderId="4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vertical="center"/>
    </xf>
    <xf numFmtId="3" fontId="21" fillId="2" borderId="3" xfId="0" applyNumberFormat="1" applyFont="1" applyFill="1" applyBorder="1" applyAlignment="1">
      <alignment horizontal="right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3" fontId="21" fillId="2" borderId="4" xfId="0" applyNumberFormat="1" applyFont="1" applyFill="1" applyBorder="1" applyAlignment="1">
      <alignment horizontal="right"/>
    </xf>
    <xf numFmtId="0" fontId="0" fillId="0" borderId="6" xfId="0" applyBorder="1"/>
    <xf numFmtId="1" fontId="0" fillId="0" borderId="3" xfId="0" applyNumberFormat="1" applyBorder="1"/>
    <xf numFmtId="0" fontId="11" fillId="2" borderId="3" xfId="0" applyNumberFormat="1" applyFont="1" applyFill="1" applyBorder="1" applyAlignment="1" applyProtection="1">
      <alignment horizontal="left" vertical="center" wrapText="1" indent="1"/>
    </xf>
    <xf numFmtId="3" fontId="3" fillId="2" borderId="3" xfId="0" applyNumberFormat="1" applyFont="1" applyFill="1" applyBorder="1" applyAlignment="1"/>
    <xf numFmtId="3" fontId="23" fillId="0" borderId="0" xfId="0" applyNumberFormat="1" applyFont="1" applyAlignment="1"/>
    <xf numFmtId="3" fontId="0" fillId="0" borderId="3" xfId="0" applyNumberFormat="1" applyBorder="1"/>
    <xf numFmtId="4" fontId="0" fillId="0" borderId="3" xfId="0" applyNumberFormat="1" applyBorder="1"/>
    <xf numFmtId="3" fontId="0" fillId="0" borderId="3" xfId="0" applyNumberFormat="1" applyBorder="1" applyAlignment="1">
      <alignment horizontal="right" wrapText="1"/>
    </xf>
    <xf numFmtId="3" fontId="0" fillId="0" borderId="3" xfId="0" applyNumberFormat="1" applyBorder="1" applyAlignment="1">
      <alignment horizontal="right"/>
    </xf>
    <xf numFmtId="0" fontId="9" fillId="2" borderId="3" xfId="0" applyFont="1" applyFill="1" applyBorder="1" applyAlignment="1">
      <alignment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24" fillId="3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4" fillId="2" borderId="2" xfId="0" applyNumberFormat="1" applyFont="1" applyFill="1" applyBorder="1" applyAlignment="1" applyProtection="1">
      <alignment horizontal="left" vertical="center" wrapText="1"/>
    </xf>
    <xf numFmtId="0" fontId="24" fillId="2" borderId="4" xfId="0" applyNumberFormat="1" applyFont="1" applyFill="1" applyBorder="1" applyAlignment="1" applyProtection="1">
      <alignment horizontal="left" vertical="center" wrapText="1"/>
    </xf>
    <xf numFmtId="0" fontId="26" fillId="3" borderId="0" xfId="0" applyFont="1" applyFill="1"/>
    <xf numFmtId="0" fontId="1" fillId="5" borderId="1" xfId="0" applyFont="1" applyFill="1" applyBorder="1"/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25" fillId="5" borderId="2" xfId="0" applyNumberFormat="1" applyFont="1" applyFill="1" applyBorder="1" applyAlignment="1" applyProtection="1">
      <alignment horizontal="left" vertical="center" wrapText="1"/>
    </xf>
    <xf numFmtId="0" fontId="24" fillId="3" borderId="2" xfId="0" applyNumberFormat="1" applyFont="1" applyFill="1" applyBorder="1" applyAlignment="1" applyProtection="1">
      <alignment horizontal="left" vertical="center" wrapText="1"/>
    </xf>
    <xf numFmtId="0" fontId="27" fillId="5" borderId="7" xfId="0" applyFont="1" applyFill="1" applyBorder="1"/>
    <xf numFmtId="0" fontId="3" fillId="0" borderId="2" xfId="0" applyNumberFormat="1" applyFont="1" applyFill="1" applyBorder="1" applyAlignment="1" applyProtection="1">
      <alignment horizontal="left" vertical="center" wrapText="1"/>
    </xf>
    <xf numFmtId="3" fontId="3" fillId="2" borderId="4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0" fontId="0" fillId="0" borderId="3" xfId="0" applyBorder="1" applyAlignment="1"/>
    <xf numFmtId="0" fontId="0" fillId="0" borderId="0" xfId="0" applyAlignment="1"/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0" fillId="2" borderId="4" xfId="0" quotePrefix="1" applyFont="1" applyFill="1" applyBorder="1" applyAlignment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6" fillId="2" borderId="4" xfId="0" applyNumberFormat="1" applyFont="1" applyFill="1" applyBorder="1" applyAlignment="1">
      <alignment vertical="center"/>
    </xf>
    <xf numFmtId="3" fontId="6" fillId="2" borderId="3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 vertical="center"/>
    </xf>
    <xf numFmtId="0" fontId="27" fillId="4" borderId="1" xfId="0" applyFont="1" applyFill="1" applyBorder="1"/>
    <xf numFmtId="3" fontId="0" fillId="0" borderId="3" xfId="0" applyNumberFormat="1" applyBorder="1" applyAlignment="1"/>
    <xf numFmtId="3" fontId="3" fillId="3" borderId="4" xfId="0" applyNumberFormat="1" applyFont="1" applyFill="1" applyBorder="1" applyAlignment="1">
      <alignment vertical="center"/>
    </xf>
    <xf numFmtId="3" fontId="3" fillId="3" borderId="3" xfId="0" applyNumberFormat="1" applyFont="1" applyFill="1" applyBorder="1" applyAlignment="1">
      <alignment vertical="center"/>
    </xf>
    <xf numFmtId="0" fontId="0" fillId="3" borderId="3" xfId="0" applyFill="1" applyBorder="1" applyAlignment="1"/>
    <xf numFmtId="0" fontId="3" fillId="2" borderId="0" xfId="0" applyNumberFormat="1" applyFont="1" applyFill="1" applyBorder="1" applyAlignment="1" applyProtection="1">
      <alignment horizontal="left" vertical="center" wrapText="1"/>
    </xf>
    <xf numFmtId="3" fontId="0" fillId="3" borderId="3" xfId="0" applyNumberFormat="1" applyFill="1" applyBorder="1" applyAlignment="1"/>
    <xf numFmtId="0" fontId="0" fillId="5" borderId="3" xfId="0" applyFill="1" applyBorder="1" applyAlignment="1"/>
    <xf numFmtId="0" fontId="27" fillId="5" borderId="3" xfId="0" applyFont="1" applyFill="1" applyBorder="1"/>
    <xf numFmtId="3" fontId="0" fillId="5" borderId="3" xfId="0" applyNumberFormat="1" applyFill="1" applyBorder="1" applyAlignment="1"/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wrapText="1"/>
    </xf>
    <xf numFmtId="0" fontId="3" fillId="2" borderId="2" xfId="0" applyNumberFormat="1" applyFont="1" applyFill="1" applyBorder="1" applyAlignment="1" applyProtection="1">
      <alignment horizontal="left" wrapText="1"/>
    </xf>
    <xf numFmtId="0" fontId="3" fillId="2" borderId="4" xfId="0" applyNumberFormat="1" applyFont="1" applyFill="1" applyBorder="1" applyAlignment="1" applyProtection="1">
      <alignment horizontal="left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10" fillId="2" borderId="1" xfId="0" quotePrefix="1" applyFont="1" applyFill="1" applyBorder="1" applyAlignment="1">
      <alignment horizontal="left" vertical="center"/>
    </xf>
    <xf numFmtId="0" fontId="10" fillId="2" borderId="2" xfId="0" quotePrefix="1" applyFont="1" applyFill="1" applyBorder="1" applyAlignment="1">
      <alignment horizontal="left" vertical="center"/>
    </xf>
    <xf numFmtId="0" fontId="10" fillId="2" borderId="4" xfId="0" quotePrefix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3" fontId="3" fillId="5" borderId="3" xfId="0" applyNumberFormat="1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right" vertical="center"/>
    </xf>
    <xf numFmtId="3" fontId="6" fillId="3" borderId="4" xfId="0" applyNumberFormat="1" applyFont="1" applyFill="1" applyBorder="1" applyAlignment="1">
      <alignment horizontal="right" vertical="center"/>
    </xf>
    <xf numFmtId="3" fontId="6" fillId="3" borderId="3" xfId="0" applyNumberFormat="1" applyFont="1" applyFill="1" applyBorder="1" applyAlignment="1">
      <alignment horizontal="right" vertical="center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/>
    </xf>
    <xf numFmtId="3" fontId="0" fillId="0" borderId="2" xfId="0" applyNumberFormat="1" applyBorder="1" applyAlignment="1"/>
    <xf numFmtId="0" fontId="6" fillId="5" borderId="3" xfId="0" applyNumberFormat="1" applyFont="1" applyFill="1" applyBorder="1" applyAlignment="1" applyProtection="1">
      <alignment horizontal="left" vertical="center" wrapText="1"/>
    </xf>
    <xf numFmtId="3" fontId="1" fillId="5" borderId="2" xfId="0" applyNumberFormat="1" applyFont="1" applyFill="1" applyBorder="1" applyAlignment="1"/>
    <xf numFmtId="3" fontId="1" fillId="5" borderId="3" xfId="0" applyNumberFormat="1" applyFont="1" applyFill="1" applyBorder="1" applyAlignment="1"/>
    <xf numFmtId="0" fontId="3" fillId="3" borderId="3" xfId="0" applyNumberFormat="1" applyFont="1" applyFill="1" applyBorder="1" applyAlignment="1" applyProtection="1">
      <alignment horizontal="left" vertical="center" wrapText="1"/>
    </xf>
    <xf numFmtId="3" fontId="0" fillId="3" borderId="2" xfId="0" applyNumberFormat="1" applyFill="1" applyBorder="1" applyAlignment="1"/>
    <xf numFmtId="0" fontId="9" fillId="3" borderId="3" xfId="0" quotePrefix="1" applyFont="1" applyFill="1" applyBorder="1" applyAlignment="1">
      <alignment horizontal="left" vertical="center"/>
    </xf>
    <xf numFmtId="3" fontId="6" fillId="4" borderId="3" xfId="0" applyNumberFormat="1" applyFont="1" applyFill="1" applyBorder="1" applyAlignment="1">
      <alignment horizontal="right" vertical="center"/>
    </xf>
    <xf numFmtId="3" fontId="6" fillId="4" borderId="4" xfId="0" applyNumberFormat="1" applyFont="1" applyFill="1" applyBorder="1" applyAlignment="1">
      <alignment horizontal="right" vertical="center"/>
    </xf>
    <xf numFmtId="3" fontId="6" fillId="5" borderId="4" xfId="0" applyNumberFormat="1" applyFont="1" applyFill="1" applyBorder="1" applyAlignment="1">
      <alignment horizontal="right" vertical="center"/>
    </xf>
    <xf numFmtId="3" fontId="6" fillId="5" borderId="3" xfId="0" applyNumberFormat="1" applyFont="1" applyFill="1" applyBorder="1" applyAlignment="1">
      <alignment horizontal="right" vertical="center"/>
    </xf>
    <xf numFmtId="3" fontId="1" fillId="4" borderId="3" xfId="0" applyNumberFormat="1" applyFont="1" applyFill="1" applyBorder="1" applyAlignment="1"/>
    <xf numFmtId="1" fontId="0" fillId="4" borderId="3" xfId="0" applyNumberFormat="1" applyFill="1" applyBorder="1" applyAlignment="1"/>
    <xf numFmtId="1" fontId="0" fillId="5" borderId="3" xfId="0" applyNumberFormat="1" applyFill="1" applyBorder="1" applyAlignment="1"/>
    <xf numFmtId="1" fontId="0" fillId="3" borderId="3" xfId="0" applyNumberFormat="1" applyFill="1" applyBorder="1" applyAlignment="1"/>
    <xf numFmtId="1" fontId="0" fillId="0" borderId="3" xfId="0" applyNumberFormat="1" applyBorder="1" applyAlignment="1"/>
    <xf numFmtId="1" fontId="1" fillId="5" borderId="3" xfId="0" applyNumberFormat="1" applyFont="1" applyFill="1" applyBorder="1" applyAlignment="1"/>
    <xf numFmtId="0" fontId="26" fillId="3" borderId="1" xfId="0" applyFont="1" applyFill="1" applyBorder="1"/>
    <xf numFmtId="3" fontId="3" fillId="0" borderId="3" xfId="0" applyNumberFormat="1" applyFont="1" applyFill="1" applyBorder="1" applyAlignment="1" applyProtection="1">
      <alignment horizontal="right" vertical="center" wrapText="1"/>
    </xf>
    <xf numFmtId="1" fontId="3" fillId="0" borderId="3" xfId="0" applyNumberFormat="1" applyFont="1" applyFill="1" applyBorder="1" applyAlignment="1" applyProtection="1">
      <alignment horizontal="right" vertical="center" wrapText="1"/>
    </xf>
    <xf numFmtId="0" fontId="1" fillId="6" borderId="1" xfId="0" applyFont="1" applyFill="1" applyBorder="1"/>
    <xf numFmtId="0" fontId="0" fillId="6" borderId="2" xfId="0" applyFill="1" applyBorder="1"/>
    <xf numFmtId="0" fontId="0" fillId="6" borderId="3" xfId="0" applyFill="1" applyBorder="1"/>
    <xf numFmtId="3" fontId="0" fillId="6" borderId="2" xfId="0" applyNumberFormat="1" applyFill="1" applyBorder="1" applyAlignment="1"/>
    <xf numFmtId="3" fontId="0" fillId="6" borderId="3" xfId="0" applyNumberFormat="1" applyFill="1" applyBorder="1" applyAlignment="1"/>
    <xf numFmtId="1" fontId="0" fillId="6" borderId="3" xfId="0" applyNumberFormat="1" applyFill="1" applyBorder="1" applyAlignment="1"/>
    <xf numFmtId="3" fontId="1" fillId="0" borderId="3" xfId="1" applyNumberFormat="1" applyFont="1" applyBorder="1"/>
    <xf numFmtId="3" fontId="1" fillId="0" borderId="3" xfId="0" applyNumberFormat="1" applyFont="1" applyBorder="1"/>
    <xf numFmtId="3" fontId="0" fillId="0" borderId="3" xfId="1" applyNumberFormat="1" applyFont="1" applyBorder="1"/>
    <xf numFmtId="0" fontId="6" fillId="6" borderId="3" xfId="0" applyNumberFormat="1" applyFont="1" applyFill="1" applyBorder="1" applyAlignment="1" applyProtection="1">
      <alignment horizontal="center" vertical="center" wrapText="1"/>
    </xf>
    <xf numFmtId="0" fontId="15" fillId="6" borderId="3" xfId="0" applyNumberFormat="1" applyFont="1" applyFill="1" applyBorder="1" applyAlignment="1" applyProtection="1">
      <alignment horizontal="center" vertical="center" wrapText="1"/>
    </xf>
    <xf numFmtId="0" fontId="15" fillId="6" borderId="1" xfId="0" applyNumberFormat="1" applyFont="1" applyFill="1" applyBorder="1" applyAlignment="1" applyProtection="1">
      <alignment horizontal="center" vertical="center" wrapText="1"/>
    </xf>
    <xf numFmtId="0" fontId="15" fillId="6" borderId="4" xfId="0" applyNumberFormat="1" applyFont="1" applyFill="1" applyBorder="1" applyAlignment="1" applyProtection="1">
      <alignment horizontal="center" vertical="center" wrapText="1"/>
    </xf>
    <xf numFmtId="3" fontId="6" fillId="6" borderId="4" xfId="0" applyNumberFormat="1" applyFont="1" applyFill="1" applyBorder="1" applyAlignment="1" applyProtection="1">
      <alignment horizontal="right" vertical="center" wrapText="1"/>
    </xf>
    <xf numFmtId="3" fontId="6" fillId="6" borderId="3" xfId="0" applyNumberFormat="1" applyFont="1" applyFill="1" applyBorder="1" applyAlignment="1" applyProtection="1">
      <alignment horizontal="right" vertical="center" wrapText="1"/>
    </xf>
    <xf numFmtId="1" fontId="6" fillId="6" borderId="3" xfId="0" applyNumberFormat="1" applyFont="1" applyFill="1" applyBorder="1" applyAlignment="1" applyProtection="1">
      <alignment horizontal="right" vertical="center" wrapText="1"/>
    </xf>
    <xf numFmtId="1" fontId="0" fillId="0" borderId="3" xfId="0" applyNumberFormat="1" applyBorder="1" applyAlignment="1">
      <alignment horizontal="center"/>
    </xf>
    <xf numFmtId="1" fontId="22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65" fontId="0" fillId="0" borderId="3" xfId="1" applyNumberFormat="1" applyFont="1" applyBorder="1"/>
    <xf numFmtId="165" fontId="1" fillId="0" borderId="3" xfId="1" applyNumberFormat="1" applyFont="1" applyBorder="1"/>
    <xf numFmtId="165" fontId="22" fillId="0" borderId="3" xfId="1" applyNumberFormat="1" applyFont="1" applyBorder="1"/>
    <xf numFmtId="165" fontId="0" fillId="0" borderId="3" xfId="0" applyNumberFormat="1" applyBorder="1"/>
    <xf numFmtId="165" fontId="20" fillId="0" borderId="3" xfId="1" applyNumberFormat="1" applyFont="1" applyBorder="1"/>
    <xf numFmtId="165" fontId="1" fillId="0" borderId="3" xfId="0" applyNumberFormat="1" applyFont="1" applyBorder="1"/>
    <xf numFmtId="0" fontId="6" fillId="3" borderId="3" xfId="0" quotePrefix="1" applyNumberFormat="1" applyFont="1" applyFill="1" applyBorder="1" applyAlignment="1" applyProtection="1">
      <alignment horizontal="center" vertical="center" wrapText="1"/>
    </xf>
    <xf numFmtId="165" fontId="3" fillId="2" borderId="3" xfId="1" applyNumberFormat="1" applyFont="1" applyFill="1" applyBorder="1" applyAlignment="1"/>
    <xf numFmtId="165" fontId="6" fillId="2" borderId="3" xfId="1" applyNumberFormat="1" applyFont="1" applyFill="1" applyBorder="1" applyAlignment="1"/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9" fillId="2" borderId="5" xfId="0" applyNumberFormat="1" applyFont="1" applyFill="1" applyBorder="1" applyAlignment="1" applyProtection="1">
      <alignment horizontal="left" wrapText="1"/>
    </xf>
    <xf numFmtId="0" fontId="6" fillId="0" borderId="3" xfId="0" quotePrefix="1" applyFont="1" applyBorder="1" applyAlignment="1">
      <alignment horizontal="center" wrapText="1"/>
    </xf>
    <xf numFmtId="0" fontId="15" fillId="0" borderId="3" xfId="0" quotePrefix="1" applyFont="1" applyBorder="1" applyAlignment="1">
      <alignment horizont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11" fillId="3" borderId="3" xfId="0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vertical="center" wrapText="1"/>
    </xf>
    <xf numFmtId="0" fontId="9" fillId="3" borderId="3" xfId="0" applyNumberFormat="1" applyFont="1" applyFill="1" applyBorder="1" applyAlignment="1" applyProtection="1">
      <alignment vertical="center"/>
    </xf>
    <xf numFmtId="0" fontId="9" fillId="0" borderId="3" xfId="0" applyNumberFormat="1" applyFont="1" applyFill="1" applyBorder="1" applyAlignment="1" applyProtection="1">
      <alignment vertical="center" wrapText="1"/>
    </xf>
    <xf numFmtId="0" fontId="9" fillId="0" borderId="3" xfId="0" applyNumberFormat="1" applyFont="1" applyFill="1" applyBorder="1" applyAlignment="1" applyProtection="1">
      <alignment vertical="center"/>
    </xf>
    <xf numFmtId="0" fontId="13" fillId="2" borderId="0" xfId="0" applyNumberFormat="1" applyFont="1" applyFill="1" applyBorder="1" applyAlignment="1" applyProtection="1">
      <alignment vertical="center" wrapText="1"/>
    </xf>
    <xf numFmtId="0" fontId="17" fillId="2" borderId="0" xfId="0" applyNumberFormat="1" applyFont="1" applyFill="1" applyBorder="1" applyAlignment="1" applyProtection="1">
      <alignment horizontal="left" vertical="center" wrapText="1"/>
    </xf>
    <xf numFmtId="0" fontId="12" fillId="2" borderId="0" xfId="0" applyFont="1" applyFill="1" applyAlignment="1">
      <alignment wrapText="1"/>
    </xf>
    <xf numFmtId="0" fontId="11" fillId="0" borderId="3" xfId="0" quotePrefix="1" applyFont="1" applyFill="1" applyBorder="1" applyAlignment="1">
      <alignment horizontal="left" vertical="center"/>
    </xf>
    <xf numFmtId="0" fontId="11" fillId="3" borderId="3" xfId="0" quotePrefix="1" applyNumberFormat="1" applyFont="1" applyFill="1" applyBorder="1" applyAlignment="1" applyProtection="1">
      <alignment horizontal="left" vertical="center" wrapText="1"/>
    </xf>
    <xf numFmtId="0" fontId="11" fillId="0" borderId="3" xfId="0" quotePrefix="1" applyNumberFormat="1" applyFont="1" applyFill="1" applyBorder="1" applyAlignment="1" applyProtection="1">
      <alignment horizontal="left" vertical="center" wrapText="1"/>
    </xf>
    <xf numFmtId="0" fontId="11" fillId="0" borderId="3" xfId="0" quotePrefix="1" applyFont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18" fillId="2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49" fontId="3" fillId="3" borderId="2" xfId="0" applyNumberFormat="1" applyFont="1" applyFill="1" applyBorder="1" applyAlignment="1" applyProtection="1">
      <alignment horizontal="left" vertical="center" wrapText="1"/>
    </xf>
    <xf numFmtId="49" fontId="3" fillId="3" borderId="4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9" fontId="3" fillId="2" borderId="2" xfId="0" applyNumberFormat="1" applyFont="1" applyFill="1" applyBorder="1" applyAlignment="1" applyProtection="1">
      <alignment horizontal="left" vertical="center" wrapText="1"/>
    </xf>
    <xf numFmtId="49" fontId="3" fillId="2" borderId="4" xfId="0" applyNumberFormat="1" applyFont="1" applyFill="1" applyBorder="1" applyAlignment="1" applyProtection="1">
      <alignment horizontal="left" vertical="center" wrapText="1"/>
    </xf>
    <xf numFmtId="0" fontId="10" fillId="2" borderId="1" xfId="0" quotePrefix="1" applyFont="1" applyFill="1" applyBorder="1" applyAlignment="1">
      <alignment horizontal="left" vertical="center"/>
    </xf>
    <xf numFmtId="0" fontId="10" fillId="2" borderId="2" xfId="0" quotePrefix="1" applyFont="1" applyFill="1" applyBorder="1" applyAlignment="1">
      <alignment horizontal="left" vertical="center"/>
    </xf>
    <xf numFmtId="0" fontId="10" fillId="2" borderId="4" xfId="0" quotePrefix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9" fillId="2" borderId="1" xfId="0" quotePrefix="1" applyFont="1" applyFill="1" applyBorder="1" applyAlignment="1">
      <alignment horizontal="left" vertical="center"/>
    </xf>
    <xf numFmtId="0" fontId="9" fillId="2" borderId="2" xfId="0" quotePrefix="1" applyFont="1" applyFill="1" applyBorder="1" applyAlignment="1">
      <alignment horizontal="left" vertical="center"/>
    </xf>
    <xf numFmtId="0" fontId="9" fillId="2" borderId="4" xfId="0" quotePrefix="1" applyFont="1" applyFill="1" applyBorder="1" applyAlignment="1">
      <alignment horizontal="left" vertical="center"/>
    </xf>
    <xf numFmtId="49" fontId="21" fillId="3" borderId="1" xfId="0" applyNumberFormat="1" applyFont="1" applyFill="1" applyBorder="1" applyAlignment="1" applyProtection="1">
      <alignment horizontal="left" vertical="center" wrapText="1"/>
    </xf>
    <xf numFmtId="49" fontId="21" fillId="3" borderId="2" xfId="0" applyNumberFormat="1" applyFont="1" applyFill="1" applyBorder="1" applyAlignment="1" applyProtection="1">
      <alignment horizontal="left" vertical="center" wrapText="1"/>
    </xf>
    <xf numFmtId="49" fontId="21" fillId="3" borderId="4" xfId="0" applyNumberFormat="1" applyFont="1" applyFill="1" applyBorder="1" applyAlignment="1" applyProtection="1">
      <alignment horizontal="left" vertical="center" wrapText="1"/>
    </xf>
    <xf numFmtId="0" fontId="25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wrapText="1"/>
    </xf>
    <xf numFmtId="0" fontId="3" fillId="2" borderId="2" xfId="0" applyNumberFormat="1" applyFont="1" applyFill="1" applyBorder="1" applyAlignment="1" applyProtection="1">
      <alignment horizontal="left" wrapText="1"/>
    </xf>
    <xf numFmtId="0" fontId="3" fillId="2" borderId="4" xfId="0" applyNumberFormat="1" applyFont="1" applyFill="1" applyBorder="1" applyAlignment="1" applyProtection="1">
      <alignment horizontal="left" wrapText="1"/>
    </xf>
    <xf numFmtId="49" fontId="6" fillId="5" borderId="1" xfId="0" applyNumberFormat="1" applyFont="1" applyFill="1" applyBorder="1" applyAlignment="1" applyProtection="1">
      <alignment horizontal="left" vertical="center" wrapText="1"/>
    </xf>
    <xf numFmtId="49" fontId="6" fillId="5" borderId="2" xfId="0" applyNumberFormat="1" applyFont="1" applyFill="1" applyBorder="1" applyAlignment="1" applyProtection="1">
      <alignment horizontal="left" vertical="center" wrapText="1"/>
    </xf>
    <xf numFmtId="49" fontId="6" fillId="5" borderId="4" xfId="0" applyNumberFormat="1" applyFont="1" applyFill="1" applyBorder="1" applyAlignment="1" applyProtection="1">
      <alignment horizontal="left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21" fillId="3" borderId="1" xfId="0" applyNumberFormat="1" applyFont="1" applyFill="1" applyBorder="1" applyAlignment="1" applyProtection="1">
      <alignment horizontal="left" vertical="center" wrapText="1"/>
    </xf>
    <xf numFmtId="0" fontId="21" fillId="3" borderId="2" xfId="0" applyNumberFormat="1" applyFont="1" applyFill="1" applyBorder="1" applyAlignment="1" applyProtection="1">
      <alignment horizontal="left" vertical="center" wrapText="1"/>
    </xf>
    <xf numFmtId="0" fontId="21" fillId="3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49" fontId="6" fillId="2" borderId="1" xfId="0" applyNumberFormat="1" applyFont="1" applyFill="1" applyBorder="1" applyAlignment="1" applyProtection="1">
      <alignment horizontal="left" vertical="center" wrapText="1"/>
    </xf>
    <xf numFmtId="49" fontId="6" fillId="2" borderId="2" xfId="0" applyNumberFormat="1" applyFont="1" applyFill="1" applyBorder="1" applyAlignment="1" applyProtection="1">
      <alignment horizontal="left" vertical="center" wrapText="1"/>
    </xf>
    <xf numFmtId="49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0" xfId="0" applyFont="1" applyFill="1" applyAlignment="1">
      <alignment horizontal="center"/>
    </xf>
    <xf numFmtId="0" fontId="6" fillId="6" borderId="1" xfId="0" applyNumberFormat="1" applyFont="1" applyFill="1" applyBorder="1" applyAlignment="1" applyProtection="1">
      <alignment horizontal="center" vertical="center" wrapText="1"/>
    </xf>
    <xf numFmtId="0" fontId="6" fillId="6" borderId="2" xfId="0" applyNumberFormat="1" applyFont="1" applyFill="1" applyBorder="1" applyAlignment="1" applyProtection="1">
      <alignment horizontal="center" vertical="center" wrapText="1"/>
    </xf>
    <xf numFmtId="0" fontId="6" fillId="6" borderId="4" xfId="0" applyNumberFormat="1" applyFont="1" applyFill="1" applyBorder="1" applyAlignment="1" applyProtection="1">
      <alignment horizontal="center" vertical="center" wrapText="1"/>
    </xf>
    <xf numFmtId="0" fontId="15" fillId="6" borderId="1" xfId="0" applyNumberFormat="1" applyFont="1" applyFill="1" applyBorder="1" applyAlignment="1" applyProtection="1">
      <alignment horizontal="center" vertical="center" wrapText="1"/>
    </xf>
    <xf numFmtId="0" fontId="15" fillId="6" borderId="2" xfId="0" applyNumberFormat="1" applyFont="1" applyFill="1" applyBorder="1" applyAlignment="1" applyProtection="1">
      <alignment horizontal="center" vertical="center" wrapText="1"/>
    </xf>
    <xf numFmtId="0" fontId="15" fillId="6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5" fillId="6" borderId="1" xfId="0" applyNumberFormat="1" applyFont="1" applyFill="1" applyBorder="1" applyAlignment="1" applyProtection="1">
      <alignment horizontal="center" vertical="center" wrapText="1"/>
    </xf>
    <xf numFmtId="0" fontId="15" fillId="6" borderId="2" xfId="0" applyNumberFormat="1" applyFont="1" applyFill="1" applyBorder="1" applyAlignment="1" applyProtection="1">
      <alignment horizontal="left" vertical="center" wrapText="1"/>
    </xf>
    <xf numFmtId="0" fontId="15" fillId="6" borderId="4" xfId="0" applyNumberFormat="1" applyFont="1" applyFill="1" applyBorder="1" applyAlignment="1" applyProtection="1">
      <alignment horizontal="left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6" fillId="5" borderId="1" xfId="0" applyNumberFormat="1" applyFont="1" applyFill="1" applyBorder="1" applyAlignment="1" applyProtection="1">
      <alignment horizontal="left" wrapText="1"/>
    </xf>
    <xf numFmtId="0" fontId="6" fillId="5" borderId="2" xfId="0" applyNumberFormat="1" applyFont="1" applyFill="1" applyBorder="1" applyAlignment="1" applyProtection="1">
      <alignment horizontal="left" wrapText="1"/>
    </xf>
    <xf numFmtId="0" fontId="6" fillId="5" borderId="4" xfId="0" applyNumberFormat="1" applyFont="1" applyFill="1" applyBorder="1" applyAlignment="1" applyProtection="1">
      <alignment horizontal="left" wrapText="1"/>
    </xf>
    <xf numFmtId="49" fontId="21" fillId="3" borderId="1" xfId="0" applyNumberFormat="1" applyFont="1" applyFill="1" applyBorder="1" applyAlignment="1" applyProtection="1">
      <alignment horizontal="left" wrapText="1"/>
    </xf>
    <xf numFmtId="49" fontId="21" fillId="3" borderId="2" xfId="0" applyNumberFormat="1" applyFont="1" applyFill="1" applyBorder="1" applyAlignment="1" applyProtection="1">
      <alignment horizontal="left" wrapText="1"/>
    </xf>
    <xf numFmtId="49" fontId="21" fillId="3" borderId="4" xfId="0" applyNumberFormat="1" applyFont="1" applyFill="1" applyBorder="1" applyAlignment="1" applyProtection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34"/>
  <sheetViews>
    <sheetView zoomScaleNormal="100" workbookViewId="0">
      <selection activeCell="J7" sqref="J7"/>
    </sheetView>
  </sheetViews>
  <sheetFormatPr defaultRowHeight="15" x14ac:dyDescent="0.25"/>
  <cols>
    <col min="6" max="10" width="25.28515625" customWidth="1"/>
    <col min="11" max="11" width="9.140625" customWidth="1"/>
  </cols>
  <sheetData>
    <row r="1" spans="2:12" ht="42" customHeight="1" x14ac:dyDescent="0.25">
      <c r="B1" s="197" t="s">
        <v>71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</row>
    <row r="2" spans="2:12" ht="15.75" x14ac:dyDescent="0.25">
      <c r="B2" s="197" t="s">
        <v>11</v>
      </c>
      <c r="C2" s="197"/>
      <c r="D2" s="197"/>
      <c r="E2" s="197"/>
      <c r="F2" s="197"/>
      <c r="G2" s="197"/>
      <c r="H2" s="197"/>
      <c r="I2" s="197"/>
      <c r="J2" s="207"/>
      <c r="K2" s="207"/>
      <c r="L2" s="36"/>
    </row>
    <row r="3" spans="2:12" ht="19.5" customHeight="1" x14ac:dyDescent="0.25">
      <c r="B3" s="208"/>
      <c r="C3" s="208"/>
      <c r="D3" s="208"/>
      <c r="E3" s="39"/>
      <c r="F3" s="39"/>
      <c r="G3" s="39"/>
      <c r="H3" s="39"/>
      <c r="I3" s="39"/>
      <c r="J3" s="40"/>
      <c r="K3" s="40"/>
      <c r="L3" s="36"/>
    </row>
    <row r="4" spans="2:12" ht="18" customHeight="1" x14ac:dyDescent="0.25">
      <c r="B4" s="197" t="s">
        <v>51</v>
      </c>
      <c r="C4" s="209"/>
      <c r="D4" s="209"/>
      <c r="E4" s="209"/>
      <c r="F4" s="209"/>
      <c r="G4" s="209"/>
      <c r="H4" s="209"/>
      <c r="I4" s="209"/>
      <c r="J4" s="209"/>
      <c r="K4" s="209"/>
      <c r="L4" s="36"/>
    </row>
    <row r="5" spans="2:12" ht="18" customHeight="1" x14ac:dyDescent="0.25">
      <c r="B5" s="41"/>
      <c r="C5" s="42"/>
      <c r="D5" s="42"/>
      <c r="E5" s="42"/>
      <c r="F5" s="42"/>
      <c r="G5" s="42"/>
      <c r="H5" s="42"/>
      <c r="I5" s="42"/>
      <c r="J5" s="42"/>
      <c r="K5" s="42"/>
      <c r="L5" s="36"/>
    </row>
    <row r="6" spans="2:12" x14ac:dyDescent="0.25">
      <c r="B6" s="198" t="s">
        <v>61</v>
      </c>
      <c r="C6" s="198"/>
      <c r="D6" s="198"/>
      <c r="E6" s="198"/>
      <c r="F6" s="198"/>
      <c r="G6" s="43"/>
      <c r="H6" s="43"/>
      <c r="I6" s="43"/>
      <c r="J6" s="43"/>
      <c r="K6" s="44"/>
      <c r="L6" s="36"/>
    </row>
    <row r="7" spans="2:12" ht="25.5" x14ac:dyDescent="0.25">
      <c r="B7" s="199" t="s">
        <v>6</v>
      </c>
      <c r="C7" s="199"/>
      <c r="D7" s="199"/>
      <c r="E7" s="199"/>
      <c r="F7" s="199"/>
      <c r="G7" s="24" t="s">
        <v>243</v>
      </c>
      <c r="H7" s="1" t="s">
        <v>244</v>
      </c>
      <c r="I7" s="1" t="s">
        <v>64</v>
      </c>
      <c r="J7" s="24" t="s">
        <v>245</v>
      </c>
      <c r="K7" s="1" t="s">
        <v>16</v>
      </c>
      <c r="L7" s="1" t="s">
        <v>42</v>
      </c>
    </row>
    <row r="8" spans="2:12" s="27" customFormat="1" ht="11.25" x14ac:dyDescent="0.2">
      <c r="B8" s="200">
        <v>1</v>
      </c>
      <c r="C8" s="200"/>
      <c r="D8" s="200"/>
      <c r="E8" s="200"/>
      <c r="F8" s="200"/>
      <c r="G8" s="26">
        <v>2</v>
      </c>
      <c r="H8" s="25">
        <v>3</v>
      </c>
      <c r="I8" s="25">
        <v>4</v>
      </c>
      <c r="J8" s="25">
        <v>5</v>
      </c>
      <c r="K8" s="25" t="s">
        <v>18</v>
      </c>
      <c r="L8" s="25" t="s">
        <v>19</v>
      </c>
    </row>
    <row r="9" spans="2:12" x14ac:dyDescent="0.25">
      <c r="B9" s="202" t="s">
        <v>0</v>
      </c>
      <c r="C9" s="203"/>
      <c r="D9" s="203"/>
      <c r="E9" s="203"/>
      <c r="F9" s="204"/>
      <c r="G9" s="18">
        <f>G10</f>
        <v>1438132.2200000002</v>
      </c>
      <c r="H9" s="18">
        <f>H10</f>
        <v>2089589</v>
      </c>
      <c r="I9" s="18"/>
      <c r="J9" s="18">
        <f>J10</f>
        <v>1928395.6099999999</v>
      </c>
      <c r="K9" s="18">
        <f>J9/G9*100</f>
        <v>134.09028621860651</v>
      </c>
      <c r="L9" s="18">
        <f>J9/H9*100</f>
        <v>92.285880620543082</v>
      </c>
    </row>
    <row r="10" spans="2:12" x14ac:dyDescent="0.25">
      <c r="B10" s="201" t="s">
        <v>44</v>
      </c>
      <c r="C10" s="205"/>
      <c r="D10" s="205"/>
      <c r="E10" s="205"/>
      <c r="F10" s="206"/>
      <c r="G10" s="19">
        <f>' Račun prihoda i rashoda'!G11</f>
        <v>1438132.2200000002</v>
      </c>
      <c r="H10" s="19">
        <f>' Račun prihoda i rashoda'!H11</f>
        <v>2089589</v>
      </c>
      <c r="I10" s="19"/>
      <c r="J10" s="19">
        <f>' Račun prihoda i rashoda'!J11</f>
        <v>1928395.6099999999</v>
      </c>
      <c r="K10" s="19">
        <f>J10/G10*100</f>
        <v>134.09028621860651</v>
      </c>
      <c r="L10" s="19">
        <f>J10/H10*100</f>
        <v>92.285880620543082</v>
      </c>
    </row>
    <row r="11" spans="2:12" x14ac:dyDescent="0.25">
      <c r="B11" s="210" t="s">
        <v>45</v>
      </c>
      <c r="C11" s="206"/>
      <c r="D11" s="206"/>
      <c r="E11" s="206"/>
      <c r="F11" s="206"/>
      <c r="G11" s="19"/>
      <c r="H11" s="19"/>
      <c r="I11" s="19"/>
      <c r="J11" s="19"/>
      <c r="K11" s="19"/>
      <c r="L11" s="19"/>
    </row>
    <row r="12" spans="2:12" x14ac:dyDescent="0.25">
      <c r="B12" s="214" t="s">
        <v>1</v>
      </c>
      <c r="C12" s="215"/>
      <c r="D12" s="215"/>
      <c r="E12" s="215"/>
      <c r="F12" s="216"/>
      <c r="G12" s="18">
        <f>SUM(G13:G14)</f>
        <v>1425533.55</v>
      </c>
      <c r="H12" s="18">
        <f>SUM(H13:H14)</f>
        <v>2107153.3200000003</v>
      </c>
      <c r="I12" s="18"/>
      <c r="J12" s="18">
        <f>SUM(J13:J14)</f>
        <v>1934953.47</v>
      </c>
      <c r="K12" s="18">
        <f>J12/G12*100</f>
        <v>135.73538623485922</v>
      </c>
      <c r="L12" s="18">
        <f>J12/H12*100</f>
        <v>91.827844307029338</v>
      </c>
    </row>
    <row r="13" spans="2:12" x14ac:dyDescent="0.25">
      <c r="B13" s="212" t="s">
        <v>46</v>
      </c>
      <c r="C13" s="205"/>
      <c r="D13" s="205"/>
      <c r="E13" s="205"/>
      <c r="F13" s="205"/>
      <c r="G13" s="19">
        <f>' Račun prihoda i rashoda'!G37</f>
        <v>1414194.84</v>
      </c>
      <c r="H13" s="19">
        <f>' Račun prihoda i rashoda'!H37</f>
        <v>1835021.32</v>
      </c>
      <c r="I13" s="19"/>
      <c r="J13" s="19">
        <f>' Račun prihoda i rashoda'!J37</f>
        <v>1804104.32</v>
      </c>
      <c r="K13" s="20">
        <f>J13/G13*100</f>
        <v>127.57112874206216</v>
      </c>
      <c r="L13" s="20">
        <f>J13/H13*100</f>
        <v>98.315169439012294</v>
      </c>
    </row>
    <row r="14" spans="2:12" x14ac:dyDescent="0.25">
      <c r="B14" s="213" t="s">
        <v>47</v>
      </c>
      <c r="C14" s="206"/>
      <c r="D14" s="206"/>
      <c r="E14" s="206"/>
      <c r="F14" s="206"/>
      <c r="G14" s="16">
        <f>' Račun prihoda i rashoda'!G86</f>
        <v>11338.710000000001</v>
      </c>
      <c r="H14" s="16">
        <f>' Račun prihoda i rashoda'!H86</f>
        <v>272132</v>
      </c>
      <c r="I14" s="16"/>
      <c r="J14" s="16">
        <f>' Račun prihoda i rashoda'!J86</f>
        <v>130849.15</v>
      </c>
      <c r="K14" s="20">
        <f>J14/G14*100</f>
        <v>1154.003850526206</v>
      </c>
      <c r="L14" s="20">
        <f>J14/H14*100</f>
        <v>48.082970764187962</v>
      </c>
    </row>
    <row r="15" spans="2:12" x14ac:dyDescent="0.25">
      <c r="B15" s="211" t="s">
        <v>58</v>
      </c>
      <c r="C15" s="203"/>
      <c r="D15" s="203"/>
      <c r="E15" s="203"/>
      <c r="F15" s="203"/>
      <c r="G15" s="18">
        <f>G9-G12</f>
        <v>12598.670000000158</v>
      </c>
      <c r="H15" s="18">
        <f>H9-H12</f>
        <v>-17564.320000000298</v>
      </c>
      <c r="I15" s="17"/>
      <c r="J15" s="17">
        <f>J9-J12</f>
        <v>-6557.8600000001024</v>
      </c>
      <c r="K15" s="17">
        <f>J15/G15*100</f>
        <v>-52.052002314530185</v>
      </c>
      <c r="L15" s="17">
        <f>J15/H15*100</f>
        <v>37.336258961348868</v>
      </c>
    </row>
    <row r="16" spans="2:12" ht="18" x14ac:dyDescent="0.25">
      <c r="B16" s="39"/>
      <c r="C16" s="45"/>
      <c r="D16" s="45"/>
      <c r="E16" s="45"/>
      <c r="F16" s="45"/>
      <c r="G16" s="45"/>
      <c r="H16" s="45"/>
      <c r="I16" s="46"/>
      <c r="J16" s="46"/>
      <c r="K16" s="46"/>
      <c r="L16" s="46"/>
    </row>
    <row r="17" spans="2:23" ht="18" customHeight="1" x14ac:dyDescent="0.25">
      <c r="B17" s="198" t="s">
        <v>57</v>
      </c>
      <c r="C17" s="198"/>
      <c r="D17" s="198"/>
      <c r="E17" s="198"/>
      <c r="F17" s="198"/>
      <c r="G17" s="45"/>
      <c r="H17" s="45"/>
      <c r="I17" s="46"/>
      <c r="J17" s="46"/>
      <c r="K17" s="46"/>
      <c r="L17" s="46"/>
    </row>
    <row r="18" spans="2:23" ht="25.5" x14ac:dyDescent="0.25">
      <c r="B18" s="199" t="s">
        <v>6</v>
      </c>
      <c r="C18" s="199"/>
      <c r="D18" s="199"/>
      <c r="E18" s="199"/>
      <c r="F18" s="199"/>
      <c r="G18" s="24" t="s">
        <v>243</v>
      </c>
      <c r="H18" s="1" t="s">
        <v>244</v>
      </c>
      <c r="I18" s="1" t="s">
        <v>64</v>
      </c>
      <c r="J18" s="24" t="s">
        <v>245</v>
      </c>
      <c r="K18" s="1" t="s">
        <v>16</v>
      </c>
      <c r="L18" s="1" t="s">
        <v>42</v>
      </c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</row>
    <row r="19" spans="2:23" s="27" customFormat="1" ht="11.25" x14ac:dyDescent="0.2">
      <c r="B19" s="200">
        <v>1</v>
      </c>
      <c r="C19" s="200"/>
      <c r="D19" s="200"/>
      <c r="E19" s="200"/>
      <c r="F19" s="200"/>
      <c r="G19" s="26">
        <v>2</v>
      </c>
      <c r="H19" s="25">
        <v>3</v>
      </c>
      <c r="I19" s="25">
        <v>4</v>
      </c>
      <c r="J19" s="25">
        <v>5</v>
      </c>
      <c r="K19" s="25" t="s">
        <v>18</v>
      </c>
      <c r="L19" s="25" t="s">
        <v>19</v>
      </c>
    </row>
    <row r="20" spans="2:23" ht="15.75" customHeight="1" x14ac:dyDescent="0.25">
      <c r="B20" s="201" t="s">
        <v>48</v>
      </c>
      <c r="C20" s="201"/>
      <c r="D20" s="201"/>
      <c r="E20" s="201"/>
      <c r="F20" s="201"/>
      <c r="G20" s="16"/>
      <c r="H20" s="16"/>
      <c r="I20" s="16"/>
      <c r="J20" s="16"/>
      <c r="K20" s="16"/>
      <c r="L20" s="16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</row>
    <row r="21" spans="2:23" x14ac:dyDescent="0.25">
      <c r="B21" s="201" t="s">
        <v>49</v>
      </c>
      <c r="C21" s="205"/>
      <c r="D21" s="205"/>
      <c r="E21" s="205"/>
      <c r="F21" s="205"/>
      <c r="G21" s="16"/>
      <c r="H21" s="16"/>
      <c r="I21" s="16"/>
      <c r="J21" s="16"/>
      <c r="K21" s="16"/>
      <c r="L21" s="16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</row>
    <row r="22" spans="2:23" s="36" customFormat="1" ht="15" customHeight="1" x14ac:dyDescent="0.25">
      <c r="B22" s="221" t="s">
        <v>50</v>
      </c>
      <c r="C22" s="221"/>
      <c r="D22" s="221"/>
      <c r="E22" s="221"/>
      <c r="F22" s="221"/>
      <c r="G22" s="18"/>
      <c r="H22" s="18"/>
      <c r="I22" s="18"/>
      <c r="J22" s="18"/>
      <c r="K22" s="18"/>
      <c r="L22" s="18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2:23" s="36" customFormat="1" ht="15" customHeight="1" x14ac:dyDescent="0.25">
      <c r="B23" s="221" t="s">
        <v>52</v>
      </c>
      <c r="C23" s="221"/>
      <c r="D23" s="221"/>
      <c r="E23" s="221"/>
      <c r="F23" s="221"/>
      <c r="G23" s="18">
        <v>5319</v>
      </c>
      <c r="H23" s="18">
        <v>17564</v>
      </c>
      <c r="I23" s="18"/>
      <c r="J23" s="18">
        <v>17564</v>
      </c>
      <c r="K23" s="18">
        <f>J23/G23*100</f>
        <v>330.21244594848656</v>
      </c>
      <c r="L23" s="18">
        <f t="shared" ref="L23" si="0">J23/H23*100</f>
        <v>100</v>
      </c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pans="2:23" x14ac:dyDescent="0.25">
      <c r="B24" s="211" t="s">
        <v>60</v>
      </c>
      <c r="C24" s="203"/>
      <c r="D24" s="203"/>
      <c r="E24" s="203"/>
      <c r="F24" s="203"/>
      <c r="G24" s="18">
        <f>G15+G23</f>
        <v>17917.670000000158</v>
      </c>
      <c r="H24" s="18">
        <f>H15+H23</f>
        <v>-0.32000000029802322</v>
      </c>
      <c r="I24" s="18"/>
      <c r="J24" s="18">
        <f>J15+J23</f>
        <v>11006.139999999898</v>
      </c>
      <c r="K24" s="18">
        <f>J24/G24*100</f>
        <v>61.426178738640679</v>
      </c>
      <c r="L24" s="18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</row>
    <row r="25" spans="2:23" ht="11.25" customHeight="1" x14ac:dyDescent="0.25">
      <c r="B25" s="47"/>
      <c r="C25" s="48"/>
      <c r="D25" s="48"/>
      <c r="E25" s="48"/>
      <c r="F25" s="48"/>
      <c r="G25" s="49"/>
      <c r="H25" s="49"/>
      <c r="I25" s="49"/>
      <c r="J25" s="49"/>
      <c r="K25" s="49"/>
      <c r="L25" s="36"/>
    </row>
    <row r="26" spans="2:23" ht="23.25" customHeight="1" x14ac:dyDescent="0.25">
      <c r="B26" s="220" t="s">
        <v>59</v>
      </c>
      <c r="C26" s="220"/>
      <c r="D26" s="220"/>
      <c r="E26" s="220"/>
      <c r="F26" s="220"/>
      <c r="G26" s="220"/>
      <c r="H26" s="220"/>
      <c r="I26" s="220"/>
      <c r="J26" s="220"/>
      <c r="K26" s="220"/>
      <c r="L26" s="220"/>
    </row>
    <row r="27" spans="2:23" ht="15.75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2:23" x14ac:dyDescent="0.25">
      <c r="B28" s="217" t="s">
        <v>66</v>
      </c>
      <c r="C28" s="217"/>
      <c r="D28" s="217"/>
      <c r="E28" s="217"/>
      <c r="F28" s="217"/>
      <c r="G28" s="217"/>
      <c r="H28" s="217"/>
      <c r="I28" s="217"/>
      <c r="J28" s="217"/>
      <c r="K28" s="217"/>
      <c r="L28" s="217"/>
    </row>
    <row r="29" spans="2:23" x14ac:dyDescent="0.25">
      <c r="B29" s="217" t="s">
        <v>67</v>
      </c>
      <c r="C29" s="217"/>
      <c r="D29" s="217"/>
      <c r="E29" s="217"/>
      <c r="F29" s="217"/>
      <c r="G29" s="217"/>
      <c r="H29" s="217"/>
      <c r="I29" s="217"/>
      <c r="J29" s="217"/>
      <c r="K29" s="217"/>
      <c r="L29" s="217"/>
    </row>
    <row r="30" spans="2:23" ht="15" customHeight="1" x14ac:dyDescent="0.25">
      <c r="B30" s="217" t="s">
        <v>69</v>
      </c>
      <c r="C30" s="217"/>
      <c r="D30" s="217"/>
      <c r="E30" s="217"/>
      <c r="F30" s="217"/>
      <c r="G30" s="217"/>
      <c r="H30" s="217"/>
      <c r="I30" s="217"/>
      <c r="J30" s="217"/>
      <c r="K30" s="217"/>
      <c r="L30" s="217"/>
    </row>
    <row r="31" spans="2:23" ht="36.75" customHeight="1" x14ac:dyDescent="0.25"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</row>
    <row r="32" spans="2:23" x14ac:dyDescent="0.25">
      <c r="B32" s="219"/>
      <c r="C32" s="219"/>
      <c r="D32" s="219"/>
      <c r="E32" s="219"/>
      <c r="F32" s="219"/>
      <c r="G32" s="219"/>
      <c r="H32" s="219"/>
      <c r="I32" s="219"/>
      <c r="J32" s="219"/>
      <c r="K32" s="219"/>
    </row>
    <row r="33" spans="2:12" ht="15" customHeight="1" x14ac:dyDescent="0.25">
      <c r="B33" s="218" t="s">
        <v>70</v>
      </c>
      <c r="C33" s="218"/>
      <c r="D33" s="218"/>
      <c r="E33" s="218"/>
      <c r="F33" s="218"/>
      <c r="G33" s="218"/>
      <c r="H33" s="218"/>
      <c r="I33" s="218"/>
      <c r="J33" s="218"/>
      <c r="K33" s="218"/>
      <c r="L33" s="218"/>
    </row>
    <row r="34" spans="2:12" x14ac:dyDescent="0.25"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</row>
  </sheetData>
  <mergeCells count="29">
    <mergeCell ref="B17:F17"/>
    <mergeCell ref="B12:F12"/>
    <mergeCell ref="B28:L28"/>
    <mergeCell ref="B30:L31"/>
    <mergeCell ref="B33:L34"/>
    <mergeCell ref="B32:F32"/>
    <mergeCell ref="G32:K32"/>
    <mergeCell ref="B26:L26"/>
    <mergeCell ref="B22:F22"/>
    <mergeCell ref="B21:F21"/>
    <mergeCell ref="B23:F23"/>
    <mergeCell ref="B24:F24"/>
    <mergeCell ref="B29:L29"/>
    <mergeCell ref="B1:L1"/>
    <mergeCell ref="B6:F6"/>
    <mergeCell ref="B18:F18"/>
    <mergeCell ref="B19:F19"/>
    <mergeCell ref="B20:F20"/>
    <mergeCell ref="B8:F8"/>
    <mergeCell ref="B9:F9"/>
    <mergeCell ref="B10:F10"/>
    <mergeCell ref="B2:K2"/>
    <mergeCell ref="B7:F7"/>
    <mergeCell ref="B3:D3"/>
    <mergeCell ref="B4:K4"/>
    <mergeCell ref="B11:F11"/>
    <mergeCell ref="B15:F15"/>
    <mergeCell ref="B13:F13"/>
    <mergeCell ref="B14:F14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95"/>
  <sheetViews>
    <sheetView topLeftCell="B31" workbookViewId="0">
      <selection activeCell="G21" sqref="G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15"/>
      <c r="F1" s="2"/>
      <c r="G1" s="2"/>
      <c r="H1" s="2"/>
      <c r="I1" s="2"/>
      <c r="J1" s="2"/>
      <c r="K1" s="2"/>
    </row>
    <row r="2" spans="2:12" ht="15.75" customHeight="1" x14ac:dyDescent="0.25">
      <c r="B2" s="197" t="s">
        <v>11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</row>
    <row r="3" spans="2:12" ht="18" x14ac:dyDescent="0.25">
      <c r="B3" s="39"/>
      <c r="C3" s="39"/>
      <c r="D3" s="39"/>
      <c r="E3" s="39"/>
      <c r="F3" s="39"/>
      <c r="G3" s="39"/>
      <c r="H3" s="39"/>
      <c r="I3" s="39"/>
      <c r="J3" s="40"/>
      <c r="K3" s="40"/>
      <c r="L3" s="36"/>
    </row>
    <row r="4" spans="2:12" ht="18" customHeight="1" x14ac:dyDescent="0.25">
      <c r="B4" s="197" t="s">
        <v>56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</row>
    <row r="5" spans="2:12" ht="18" x14ac:dyDescent="0.25">
      <c r="B5" s="39"/>
      <c r="C5" s="39"/>
      <c r="D5" s="39"/>
      <c r="E5" s="39"/>
      <c r="F5" s="39"/>
      <c r="G5" s="39"/>
      <c r="H5" s="39"/>
      <c r="I5" s="39"/>
      <c r="J5" s="40"/>
      <c r="K5" s="40"/>
      <c r="L5" s="36"/>
    </row>
    <row r="6" spans="2:12" ht="15.75" customHeight="1" x14ac:dyDescent="0.25">
      <c r="B6" s="197" t="s">
        <v>17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</row>
    <row r="7" spans="2:12" ht="18" x14ac:dyDescent="0.25">
      <c r="B7" s="39"/>
      <c r="C7" s="39"/>
      <c r="D7" s="39"/>
      <c r="E7" s="39"/>
      <c r="F7" s="39"/>
      <c r="G7" s="39"/>
      <c r="H7" s="39"/>
      <c r="I7" s="39"/>
      <c r="J7" s="40"/>
      <c r="K7" s="40"/>
      <c r="L7" s="36"/>
    </row>
    <row r="8" spans="2:12" ht="32.25" customHeight="1" x14ac:dyDescent="0.25">
      <c r="B8" s="222" t="s">
        <v>6</v>
      </c>
      <c r="C8" s="223"/>
      <c r="D8" s="223"/>
      <c r="E8" s="223"/>
      <c r="F8" s="224"/>
      <c r="G8" s="194" t="s">
        <v>243</v>
      </c>
      <c r="H8" s="32" t="s">
        <v>244</v>
      </c>
      <c r="I8" s="32" t="s">
        <v>64</v>
      </c>
      <c r="J8" s="32" t="s">
        <v>245</v>
      </c>
      <c r="K8" s="32" t="s">
        <v>16</v>
      </c>
      <c r="L8" s="32" t="s">
        <v>42</v>
      </c>
    </row>
    <row r="9" spans="2:12" s="27" customFormat="1" ht="11.25" x14ac:dyDescent="0.2">
      <c r="B9" s="225">
        <v>1</v>
      </c>
      <c r="C9" s="226"/>
      <c r="D9" s="226"/>
      <c r="E9" s="226"/>
      <c r="F9" s="227"/>
      <c r="G9" s="33">
        <v>2</v>
      </c>
      <c r="H9" s="33">
        <v>3</v>
      </c>
      <c r="I9" s="33">
        <v>4</v>
      </c>
      <c r="J9" s="33">
        <v>5</v>
      </c>
      <c r="K9" s="33" t="s">
        <v>18</v>
      </c>
      <c r="L9" s="33" t="s">
        <v>151</v>
      </c>
    </row>
    <row r="10" spans="2:12" x14ac:dyDescent="0.25">
      <c r="B10" s="6"/>
      <c r="C10" s="6"/>
      <c r="D10" s="6"/>
      <c r="E10" s="6"/>
      <c r="F10" s="6" t="s">
        <v>43</v>
      </c>
      <c r="G10" s="4">
        <f>G11+G32</f>
        <v>1443451.5500000003</v>
      </c>
      <c r="H10" s="4">
        <f>H11+H32</f>
        <v>2107153</v>
      </c>
      <c r="I10" s="4"/>
      <c r="J10" s="188">
        <f>J11+J32</f>
        <v>1945959.5599999998</v>
      </c>
      <c r="K10" s="184">
        <f>J10/G10*100</f>
        <v>134.81294609438049</v>
      </c>
      <c r="L10" s="184">
        <f>J10/H10*100</f>
        <v>92.350178653377327</v>
      </c>
    </row>
    <row r="11" spans="2:12" ht="15.75" customHeight="1" x14ac:dyDescent="0.25">
      <c r="B11" s="6">
        <v>6</v>
      </c>
      <c r="C11" s="6"/>
      <c r="D11" s="6"/>
      <c r="E11" s="6"/>
      <c r="F11" s="6" t="s">
        <v>2</v>
      </c>
      <c r="G11" s="4">
        <f>G12+G18+G21+G27</f>
        <v>1438132.2200000002</v>
      </c>
      <c r="H11" s="4">
        <f>H12+H18+H21+H27</f>
        <v>2089589</v>
      </c>
      <c r="I11" s="4"/>
      <c r="J11" s="188">
        <f>J12+J18+J21+J27</f>
        <v>1928395.6099999999</v>
      </c>
      <c r="K11" s="184">
        <f>J11/G11*100</f>
        <v>134.09028621860651</v>
      </c>
      <c r="L11" s="184">
        <f>J11/H11*100</f>
        <v>92.285880620543082</v>
      </c>
    </row>
    <row r="12" spans="2:12" ht="25.5" x14ac:dyDescent="0.25">
      <c r="B12" s="6"/>
      <c r="C12" s="59">
        <v>63</v>
      </c>
      <c r="D12" s="59"/>
      <c r="E12" s="59"/>
      <c r="F12" s="59" t="s">
        <v>20</v>
      </c>
      <c r="G12" s="58">
        <f>G13+G16</f>
        <v>1250015.06</v>
      </c>
      <c r="H12" s="58">
        <f>H13+H16</f>
        <v>1532968</v>
      </c>
      <c r="I12" s="58"/>
      <c r="J12" s="190">
        <f>J13+J16</f>
        <v>1508870.84</v>
      </c>
      <c r="K12" s="185">
        <f>J12/G12*100</f>
        <v>120.70821290745089</v>
      </c>
      <c r="L12" s="185">
        <f>J12/H12*100</f>
        <v>98.428071557919026</v>
      </c>
    </row>
    <row r="13" spans="2:12" x14ac:dyDescent="0.25">
      <c r="B13" s="7"/>
      <c r="C13" s="7"/>
      <c r="D13" s="7">
        <v>636</v>
      </c>
      <c r="E13" s="7"/>
      <c r="F13" s="7" t="s">
        <v>96</v>
      </c>
      <c r="G13" s="4">
        <f>SUM(G14:G15)</f>
        <v>1225614.97</v>
      </c>
      <c r="H13" s="4">
        <v>1502643</v>
      </c>
      <c r="I13" s="4"/>
      <c r="J13" s="188">
        <f>J14+J15</f>
        <v>1479445.72</v>
      </c>
      <c r="K13" s="184">
        <f t="shared" ref="K13:K30" si="0">J13/G13*100</f>
        <v>120.71048055165319</v>
      </c>
      <c r="L13" s="184">
        <f t="shared" ref="L13:L28" si="1">J13/H13*100</f>
        <v>98.456234780982584</v>
      </c>
    </row>
    <row r="14" spans="2:12" x14ac:dyDescent="0.25">
      <c r="B14" s="7"/>
      <c r="C14" s="7"/>
      <c r="D14" s="7"/>
      <c r="E14" s="7">
        <v>6361</v>
      </c>
      <c r="F14" s="7" t="s">
        <v>97</v>
      </c>
      <c r="G14" s="4">
        <v>1224818.6299999999</v>
      </c>
      <c r="H14" s="4"/>
      <c r="I14" s="4"/>
      <c r="J14" s="188">
        <v>1478648.72</v>
      </c>
      <c r="K14" s="184">
        <f t="shared" si="0"/>
        <v>120.72389199370686</v>
      </c>
      <c r="L14" s="184"/>
    </row>
    <row r="15" spans="2:12" x14ac:dyDescent="0.25">
      <c r="B15" s="7"/>
      <c r="C15" s="7"/>
      <c r="D15" s="8"/>
      <c r="E15" s="8">
        <v>6362</v>
      </c>
      <c r="F15" s="7" t="s">
        <v>98</v>
      </c>
      <c r="G15" s="4">
        <v>796.34</v>
      </c>
      <c r="H15" s="4"/>
      <c r="I15" s="4"/>
      <c r="J15" s="188">
        <v>797</v>
      </c>
      <c r="K15" s="184">
        <f t="shared" si="0"/>
        <v>100.08287917221288</v>
      </c>
      <c r="L15" s="184"/>
    </row>
    <row r="16" spans="2:12" x14ac:dyDescent="0.25">
      <c r="B16" s="7"/>
      <c r="C16" s="7"/>
      <c r="D16" s="8">
        <v>638</v>
      </c>
      <c r="E16" s="8"/>
      <c r="F16" s="7" t="s">
        <v>99</v>
      </c>
      <c r="G16" s="4">
        <f>G17</f>
        <v>24400.09</v>
      </c>
      <c r="H16" s="4">
        <v>30325</v>
      </c>
      <c r="I16" s="4"/>
      <c r="J16" s="188">
        <f>J17</f>
        <v>29425.119999999999</v>
      </c>
      <c r="K16" s="184">
        <f t="shared" si="0"/>
        <v>120.59430928328543</v>
      </c>
      <c r="L16" s="184">
        <f t="shared" si="1"/>
        <v>97.032547403132725</v>
      </c>
    </row>
    <row r="17" spans="2:12" x14ac:dyDescent="0.25">
      <c r="B17" s="7"/>
      <c r="C17" s="7"/>
      <c r="D17" s="8"/>
      <c r="E17" s="8">
        <v>6381</v>
      </c>
      <c r="F17" s="7" t="s">
        <v>100</v>
      </c>
      <c r="G17" s="4">
        <v>24400.09</v>
      </c>
      <c r="H17" s="4"/>
      <c r="I17" s="4"/>
      <c r="J17" s="188">
        <v>29425.119999999999</v>
      </c>
      <c r="K17" s="184">
        <f t="shared" si="0"/>
        <v>120.59430928328543</v>
      </c>
      <c r="L17" s="184"/>
    </row>
    <row r="18" spans="2:12" x14ac:dyDescent="0.25">
      <c r="B18" s="8"/>
      <c r="C18" s="8">
        <v>64</v>
      </c>
      <c r="D18" s="8"/>
      <c r="E18" s="8"/>
      <c r="F18" s="8" t="s">
        <v>102</v>
      </c>
      <c r="G18" s="58">
        <v>0</v>
      </c>
      <c r="H18" s="58"/>
      <c r="I18" s="58"/>
      <c r="J18" s="190">
        <f>J19</f>
        <v>0.01</v>
      </c>
      <c r="K18" s="185" t="e">
        <f t="shared" si="0"/>
        <v>#DIV/0!</v>
      </c>
      <c r="L18" s="185"/>
    </row>
    <row r="19" spans="2:12" x14ac:dyDescent="0.25">
      <c r="B19" s="7"/>
      <c r="C19" s="7"/>
      <c r="D19" s="8">
        <v>641</v>
      </c>
      <c r="E19" s="8"/>
      <c r="F19" s="7" t="s">
        <v>101</v>
      </c>
      <c r="G19" s="4">
        <v>0</v>
      </c>
      <c r="H19" s="4"/>
      <c r="I19" s="4"/>
      <c r="J19" s="188">
        <f>J20</f>
        <v>0.01</v>
      </c>
      <c r="K19" s="184" t="e">
        <f t="shared" si="0"/>
        <v>#DIV/0!</v>
      </c>
      <c r="L19" s="184"/>
    </row>
    <row r="20" spans="2:12" x14ac:dyDescent="0.25">
      <c r="B20" s="7"/>
      <c r="C20" s="7"/>
      <c r="D20" s="8"/>
      <c r="E20" s="8">
        <v>6413</v>
      </c>
      <c r="F20" s="7" t="s">
        <v>101</v>
      </c>
      <c r="G20" s="4">
        <v>0</v>
      </c>
      <c r="H20" s="4"/>
      <c r="I20" s="4"/>
      <c r="J20" s="188">
        <v>0.01</v>
      </c>
      <c r="K20" s="184" t="e">
        <f t="shared" si="0"/>
        <v>#DIV/0!</v>
      </c>
      <c r="L20" s="184"/>
    </row>
    <row r="21" spans="2:12" ht="25.5" x14ac:dyDescent="0.25">
      <c r="B21" s="7"/>
      <c r="C21" s="8">
        <v>66</v>
      </c>
      <c r="D21" s="8"/>
      <c r="E21" s="8"/>
      <c r="F21" s="59" t="s">
        <v>21</v>
      </c>
      <c r="G21" s="58">
        <f>G22+G24</f>
        <v>54311.31</v>
      </c>
      <c r="H21" s="58">
        <f>H22+H24</f>
        <v>73700</v>
      </c>
      <c r="I21" s="58"/>
      <c r="J21" s="190">
        <f>J22+J24</f>
        <v>76930.649999999994</v>
      </c>
      <c r="K21" s="185">
        <f t="shared" si="0"/>
        <v>141.64756843464096</v>
      </c>
      <c r="L21" s="185">
        <f t="shared" si="1"/>
        <v>104.38351424694707</v>
      </c>
    </row>
    <row r="22" spans="2:12" ht="25.5" x14ac:dyDescent="0.25">
      <c r="B22" s="7"/>
      <c r="C22" s="23"/>
      <c r="D22" s="8">
        <v>661</v>
      </c>
      <c r="E22" s="8"/>
      <c r="F22" s="11" t="s">
        <v>22</v>
      </c>
      <c r="G22" s="4">
        <f>G23</f>
        <v>44536.46</v>
      </c>
      <c r="H22" s="4">
        <v>60000</v>
      </c>
      <c r="I22" s="4"/>
      <c r="J22" s="188">
        <f>J23</f>
        <v>59983.21</v>
      </c>
      <c r="K22" s="184">
        <f t="shared" si="0"/>
        <v>134.68338076263808</v>
      </c>
      <c r="L22" s="184">
        <f t="shared" si="1"/>
        <v>99.972016666666661</v>
      </c>
    </row>
    <row r="23" spans="2:12" x14ac:dyDescent="0.25">
      <c r="B23" s="7"/>
      <c r="C23" s="23"/>
      <c r="D23" s="8"/>
      <c r="E23" s="8">
        <v>6615</v>
      </c>
      <c r="F23" s="11" t="s">
        <v>23</v>
      </c>
      <c r="G23" s="4">
        <v>44536.46</v>
      </c>
      <c r="H23" s="4"/>
      <c r="I23" s="4"/>
      <c r="J23" s="188">
        <v>59983.21</v>
      </c>
      <c r="K23" s="184">
        <f t="shared" si="0"/>
        <v>134.68338076263808</v>
      </c>
      <c r="L23" s="184"/>
    </row>
    <row r="24" spans="2:12" x14ac:dyDescent="0.25">
      <c r="B24" s="7"/>
      <c r="C24" s="23"/>
      <c r="D24" s="8">
        <v>663</v>
      </c>
      <c r="E24" s="8"/>
      <c r="F24" s="11" t="s">
        <v>105</v>
      </c>
      <c r="G24" s="56">
        <f>SUM(G25:G26)</f>
        <v>9774.85</v>
      </c>
      <c r="H24" s="4">
        <v>13700</v>
      </c>
      <c r="I24" s="4"/>
      <c r="J24" s="188">
        <f>SUM(J25:J26)</f>
        <v>16947.440000000002</v>
      </c>
      <c r="K24" s="184">
        <f t="shared" si="0"/>
        <v>173.37800580060053</v>
      </c>
      <c r="L24" s="184">
        <f t="shared" si="1"/>
        <v>123.70394160583945</v>
      </c>
    </row>
    <row r="25" spans="2:12" x14ac:dyDescent="0.25">
      <c r="B25" s="7"/>
      <c r="C25" s="23"/>
      <c r="D25" s="8"/>
      <c r="E25" s="8">
        <v>6631</v>
      </c>
      <c r="F25" s="11" t="s">
        <v>103</v>
      </c>
      <c r="G25" s="56">
        <v>7120.39</v>
      </c>
      <c r="H25" s="4"/>
      <c r="I25" s="4"/>
      <c r="J25" s="188">
        <v>12747.44</v>
      </c>
      <c r="K25" s="184">
        <f t="shared" si="0"/>
        <v>179.02727238255207</v>
      </c>
      <c r="L25" s="184"/>
    </row>
    <row r="26" spans="2:12" x14ac:dyDescent="0.25">
      <c r="B26" s="7"/>
      <c r="C26" s="23"/>
      <c r="D26" s="8"/>
      <c r="E26" s="8">
        <v>6632</v>
      </c>
      <c r="F26" s="11" t="s">
        <v>104</v>
      </c>
      <c r="G26" s="56">
        <v>2654.46</v>
      </c>
      <c r="H26" s="4"/>
      <c r="I26" s="4"/>
      <c r="J26" s="188">
        <v>4200</v>
      </c>
      <c r="K26" s="184">
        <f t="shared" si="0"/>
        <v>158.22427160326393</v>
      </c>
      <c r="L26" s="184"/>
    </row>
    <row r="27" spans="2:12" x14ac:dyDescent="0.25">
      <c r="B27" s="7"/>
      <c r="C27" s="8">
        <v>67</v>
      </c>
      <c r="D27" s="8"/>
      <c r="E27" s="8" t="s">
        <v>24</v>
      </c>
      <c r="F27" s="59" t="s">
        <v>82</v>
      </c>
      <c r="G27" s="60">
        <f>G28</f>
        <v>133805.85</v>
      </c>
      <c r="H27" s="58">
        <f>H28</f>
        <v>482921</v>
      </c>
      <c r="I27" s="58"/>
      <c r="J27" s="190">
        <f>J28</f>
        <v>342594.11</v>
      </c>
      <c r="K27" s="185">
        <f t="shared" si="0"/>
        <v>256.03821507056676</v>
      </c>
      <c r="L27" s="185">
        <f t="shared" si="1"/>
        <v>70.94206091679591</v>
      </c>
    </row>
    <row r="28" spans="2:12" x14ac:dyDescent="0.25">
      <c r="B28" s="23"/>
      <c r="C28" s="7"/>
      <c r="D28" s="8">
        <v>671</v>
      </c>
      <c r="E28" s="8"/>
      <c r="F28" s="11" t="s">
        <v>82</v>
      </c>
      <c r="G28" s="4">
        <f>SUM(G29:G30)</f>
        <v>133805.85</v>
      </c>
      <c r="H28" s="4">
        <v>482921</v>
      </c>
      <c r="I28" s="4"/>
      <c r="J28" s="188">
        <f>SUM(J29:J30)</f>
        <v>342594.11</v>
      </c>
      <c r="K28" s="184">
        <f t="shared" si="0"/>
        <v>256.03821507056676</v>
      </c>
      <c r="L28" s="184">
        <f t="shared" si="1"/>
        <v>70.94206091679591</v>
      </c>
    </row>
    <row r="29" spans="2:12" x14ac:dyDescent="0.25">
      <c r="B29" s="7"/>
      <c r="C29" s="7"/>
      <c r="D29" s="8"/>
      <c r="E29" s="8">
        <v>6711</v>
      </c>
      <c r="F29" s="11" t="s">
        <v>82</v>
      </c>
      <c r="G29" s="4">
        <v>133805.85</v>
      </c>
      <c r="H29" s="4"/>
      <c r="I29" s="4"/>
      <c r="J29" s="188">
        <v>221289.27</v>
      </c>
      <c r="K29" s="184">
        <f t="shared" si="0"/>
        <v>165.38086339274403</v>
      </c>
      <c r="L29" s="184"/>
    </row>
    <row r="30" spans="2:12" x14ac:dyDescent="0.25">
      <c r="B30" s="7"/>
      <c r="C30" s="7"/>
      <c r="D30" s="7"/>
      <c r="E30" s="7">
        <v>6712</v>
      </c>
      <c r="F30" s="11" t="s">
        <v>82</v>
      </c>
      <c r="G30" s="4">
        <v>0</v>
      </c>
      <c r="H30" s="4"/>
      <c r="I30" s="4"/>
      <c r="J30" s="188">
        <v>121304.84</v>
      </c>
      <c r="K30" s="184" t="e">
        <f t="shared" si="0"/>
        <v>#DIV/0!</v>
      </c>
      <c r="L30" s="184"/>
    </row>
    <row r="31" spans="2:12" x14ac:dyDescent="0.25">
      <c r="B31" s="7"/>
      <c r="C31" s="7"/>
      <c r="D31" s="7"/>
      <c r="E31" s="7"/>
      <c r="F31" s="29"/>
      <c r="G31" s="4"/>
      <c r="H31" s="4"/>
      <c r="I31" s="4"/>
      <c r="J31" s="188"/>
      <c r="K31" s="186"/>
      <c r="L31" s="186"/>
    </row>
    <row r="32" spans="2:12" x14ac:dyDescent="0.25">
      <c r="B32" s="7">
        <v>9</v>
      </c>
      <c r="C32" s="7">
        <v>92</v>
      </c>
      <c r="D32" s="7">
        <v>922</v>
      </c>
      <c r="E32" s="7">
        <v>9221</v>
      </c>
      <c r="F32" s="29"/>
      <c r="G32" s="4">
        <v>5319.33</v>
      </c>
      <c r="H32" s="4">
        <v>17564</v>
      </c>
      <c r="I32" s="4"/>
      <c r="J32" s="188">
        <v>17563.95</v>
      </c>
      <c r="K32" s="186"/>
      <c r="L32" s="186"/>
    </row>
    <row r="33" spans="2:12" ht="15.75" customHeight="1" x14ac:dyDescent="0.25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</row>
    <row r="34" spans="2:12" ht="33" customHeight="1" x14ac:dyDescent="0.25">
      <c r="B34" s="222" t="s">
        <v>6</v>
      </c>
      <c r="C34" s="223"/>
      <c r="D34" s="223"/>
      <c r="E34" s="223"/>
      <c r="F34" s="224"/>
      <c r="G34" s="194" t="s">
        <v>243</v>
      </c>
      <c r="H34" s="32" t="s">
        <v>244</v>
      </c>
      <c r="I34" s="32" t="s">
        <v>64</v>
      </c>
      <c r="J34" s="32" t="s">
        <v>245</v>
      </c>
      <c r="K34" s="32" t="s">
        <v>16</v>
      </c>
      <c r="L34" s="32" t="s">
        <v>42</v>
      </c>
    </row>
    <row r="35" spans="2:12" s="27" customFormat="1" ht="11.25" x14ac:dyDescent="0.2">
      <c r="B35" s="225">
        <v>1</v>
      </c>
      <c r="C35" s="226"/>
      <c r="D35" s="226"/>
      <c r="E35" s="226"/>
      <c r="F35" s="227"/>
      <c r="G35" s="33">
        <v>2</v>
      </c>
      <c r="H35" s="33">
        <v>3</v>
      </c>
      <c r="I35" s="33">
        <v>4</v>
      </c>
      <c r="J35" s="33">
        <v>5</v>
      </c>
      <c r="K35" s="33" t="s">
        <v>18</v>
      </c>
      <c r="L35" s="33" t="s">
        <v>19</v>
      </c>
    </row>
    <row r="36" spans="2:12" x14ac:dyDescent="0.25">
      <c r="B36" s="6"/>
      <c r="C36" s="6"/>
      <c r="D36" s="6"/>
      <c r="E36" s="6"/>
      <c r="F36" s="6" t="s">
        <v>32</v>
      </c>
      <c r="G36" s="195">
        <f>G37+G86</f>
        <v>1425533.55</v>
      </c>
      <c r="H36" s="4">
        <f>H37+H86</f>
        <v>2107153.3200000003</v>
      </c>
      <c r="I36" s="4"/>
      <c r="J36" s="188">
        <f>J37+J86</f>
        <v>1934953.47</v>
      </c>
      <c r="K36" s="184">
        <f t="shared" ref="K36:K94" si="2">J36/G36*100</f>
        <v>135.73538623485922</v>
      </c>
      <c r="L36" s="184">
        <f t="shared" ref="L36:L94" si="3">J36/H36*100</f>
        <v>91.827844307029338</v>
      </c>
    </row>
    <row r="37" spans="2:12" x14ac:dyDescent="0.25">
      <c r="B37" s="6">
        <v>3</v>
      </c>
      <c r="C37" s="6"/>
      <c r="D37" s="6"/>
      <c r="E37" s="6"/>
      <c r="F37" s="6" t="s">
        <v>3</v>
      </c>
      <c r="G37" s="195">
        <f>G38+G47+G78+G82+G84</f>
        <v>1414194.84</v>
      </c>
      <c r="H37" s="4">
        <f>H38+H47+H78+H82+H84</f>
        <v>1835021.32</v>
      </c>
      <c r="I37" s="4"/>
      <c r="J37" s="188">
        <f>J38+J47+J78+J82+J84</f>
        <v>1804104.32</v>
      </c>
      <c r="K37" s="184">
        <f t="shared" si="2"/>
        <v>127.57112874206216</v>
      </c>
      <c r="L37" s="184">
        <f t="shared" si="3"/>
        <v>98.315169439012294</v>
      </c>
    </row>
    <row r="38" spans="2:12" x14ac:dyDescent="0.25">
      <c r="B38" s="6"/>
      <c r="C38" s="11">
        <v>31</v>
      </c>
      <c r="D38" s="11"/>
      <c r="E38" s="11"/>
      <c r="F38" s="11" t="s">
        <v>4</v>
      </c>
      <c r="G38" s="195">
        <f>G39+G43+G44</f>
        <v>1212833.72</v>
      </c>
      <c r="H38" s="4">
        <f>H39+H43+H44</f>
        <v>1441000</v>
      </c>
      <c r="I38" s="4"/>
      <c r="J38" s="188">
        <f>J39+J43+J44</f>
        <v>1413321.27</v>
      </c>
      <c r="K38" s="184">
        <f t="shared" si="2"/>
        <v>116.530505929535</v>
      </c>
      <c r="L38" s="184">
        <f t="shared" si="3"/>
        <v>98.079199861207499</v>
      </c>
    </row>
    <row r="39" spans="2:12" x14ac:dyDescent="0.25">
      <c r="B39" s="7"/>
      <c r="C39" s="7"/>
      <c r="D39" s="7">
        <v>311</v>
      </c>
      <c r="E39" s="7"/>
      <c r="F39" s="7" t="s">
        <v>25</v>
      </c>
      <c r="G39" s="195">
        <f>SUM(G40:G42)</f>
        <v>999312.73</v>
      </c>
      <c r="H39" s="4">
        <v>1192000</v>
      </c>
      <c r="I39" s="4"/>
      <c r="J39" s="188">
        <f>SUM(J40:J42)</f>
        <v>1166713.8500000001</v>
      </c>
      <c r="K39" s="184">
        <f t="shared" si="2"/>
        <v>116.75162488923765</v>
      </c>
      <c r="L39" s="184">
        <f t="shared" si="3"/>
        <v>97.878678691275184</v>
      </c>
    </row>
    <row r="40" spans="2:12" x14ac:dyDescent="0.25">
      <c r="B40" s="7"/>
      <c r="C40" s="7"/>
      <c r="D40" s="7"/>
      <c r="E40" s="7">
        <v>3111</v>
      </c>
      <c r="F40" s="7" t="s">
        <v>26</v>
      </c>
      <c r="G40" s="195">
        <v>934866.67</v>
      </c>
      <c r="H40" s="4"/>
      <c r="I40" s="4"/>
      <c r="J40" s="188">
        <v>1122117.1200000001</v>
      </c>
      <c r="K40" s="184">
        <f t="shared" si="2"/>
        <v>120.02964230182684</v>
      </c>
      <c r="L40" s="184"/>
    </row>
    <row r="41" spans="2:12" x14ac:dyDescent="0.25">
      <c r="B41" s="7"/>
      <c r="C41" s="7"/>
      <c r="D41" s="7"/>
      <c r="E41" s="7">
        <v>3113</v>
      </c>
      <c r="F41" s="7" t="s">
        <v>106</v>
      </c>
      <c r="G41" s="195">
        <v>45302.12</v>
      </c>
      <c r="H41" s="4"/>
      <c r="I41" s="4"/>
      <c r="J41" s="188">
        <v>30371.66</v>
      </c>
      <c r="K41" s="184">
        <f t="shared" si="2"/>
        <v>67.042469535642041</v>
      </c>
      <c r="L41" s="184"/>
    </row>
    <row r="42" spans="2:12" x14ac:dyDescent="0.25">
      <c r="B42" s="7"/>
      <c r="C42" s="7"/>
      <c r="D42" s="7"/>
      <c r="E42" s="7">
        <v>3114</v>
      </c>
      <c r="F42" s="7" t="s">
        <v>148</v>
      </c>
      <c r="G42" s="195">
        <v>19143.939999999999</v>
      </c>
      <c r="H42" s="4"/>
      <c r="I42" s="4"/>
      <c r="J42" s="188">
        <v>14225.07</v>
      </c>
      <c r="K42" s="184"/>
      <c r="L42" s="184"/>
    </row>
    <row r="43" spans="2:12" x14ac:dyDescent="0.25">
      <c r="B43" s="7"/>
      <c r="C43" s="7"/>
      <c r="D43" s="7">
        <v>312</v>
      </c>
      <c r="E43" s="7"/>
      <c r="F43" s="7" t="s">
        <v>206</v>
      </c>
      <c r="G43" s="195">
        <v>48841.23</v>
      </c>
      <c r="H43" s="4">
        <v>56000</v>
      </c>
      <c r="I43" s="4"/>
      <c r="J43" s="188">
        <v>54257.03</v>
      </c>
      <c r="K43" s="184">
        <f t="shared" si="2"/>
        <v>111.08858233095276</v>
      </c>
      <c r="L43" s="184">
        <f t="shared" si="3"/>
        <v>96.887553571428569</v>
      </c>
    </row>
    <row r="44" spans="2:12" x14ac:dyDescent="0.25">
      <c r="B44" s="7"/>
      <c r="C44" s="7"/>
      <c r="D44" s="7">
        <v>313</v>
      </c>
      <c r="E44" s="7"/>
      <c r="F44" s="7" t="s">
        <v>205</v>
      </c>
      <c r="G44" s="195">
        <f>SUM(G45:G46)</f>
        <v>164679.75999999998</v>
      </c>
      <c r="H44" s="4">
        <v>193000</v>
      </c>
      <c r="I44" s="4"/>
      <c r="J44" s="188">
        <f>SUM(J45:J46)</f>
        <v>192350.39</v>
      </c>
      <c r="K44" s="184">
        <f t="shared" si="2"/>
        <v>116.80269026381873</v>
      </c>
      <c r="L44" s="184">
        <f t="shared" si="3"/>
        <v>99.663414507772032</v>
      </c>
    </row>
    <row r="45" spans="2:12" x14ac:dyDescent="0.25">
      <c r="B45" s="7"/>
      <c r="C45" s="7"/>
      <c r="D45" s="7"/>
      <c r="E45" s="7">
        <v>3132</v>
      </c>
      <c r="F45" s="7" t="s">
        <v>149</v>
      </c>
      <c r="G45" s="195">
        <v>164674.35999999999</v>
      </c>
      <c r="H45" s="4"/>
      <c r="I45" s="4"/>
      <c r="J45" s="188">
        <v>192350.39</v>
      </c>
      <c r="K45" s="184"/>
      <c r="L45" s="184"/>
    </row>
    <row r="46" spans="2:12" x14ac:dyDescent="0.25">
      <c r="B46" s="7"/>
      <c r="C46" s="7"/>
      <c r="D46" s="7"/>
      <c r="E46" s="7">
        <v>3133</v>
      </c>
      <c r="F46" s="7" t="s">
        <v>107</v>
      </c>
      <c r="G46" s="195">
        <v>5.4</v>
      </c>
      <c r="H46" s="4"/>
      <c r="I46" s="4"/>
      <c r="J46" s="188"/>
      <c r="K46" s="184">
        <f t="shared" si="2"/>
        <v>0</v>
      </c>
      <c r="L46" s="184"/>
    </row>
    <row r="47" spans="2:12" x14ac:dyDescent="0.25">
      <c r="B47" s="7"/>
      <c r="C47" s="7">
        <v>32</v>
      </c>
      <c r="D47" s="8"/>
      <c r="E47" s="8"/>
      <c r="F47" s="7" t="s">
        <v>12</v>
      </c>
      <c r="G47" s="195">
        <f>G48+G53+G60+G70+G71</f>
        <v>197739.51999999996</v>
      </c>
      <c r="H47" s="4">
        <f>H48+H53+H60+H70+H71</f>
        <v>389949</v>
      </c>
      <c r="I47" s="4"/>
      <c r="J47" s="188">
        <f>J48+J53+J60+J70+J71</f>
        <v>387039.10000000003</v>
      </c>
      <c r="K47" s="184">
        <f t="shared" si="2"/>
        <v>195.7317889716735</v>
      </c>
      <c r="L47" s="184">
        <f t="shared" si="3"/>
        <v>99.253774211499461</v>
      </c>
    </row>
    <row r="48" spans="2:12" x14ac:dyDescent="0.25">
      <c r="B48" s="7"/>
      <c r="C48" s="7"/>
      <c r="D48" s="7">
        <v>321</v>
      </c>
      <c r="E48" s="7"/>
      <c r="F48" s="7" t="s">
        <v>27</v>
      </c>
      <c r="G48" s="195">
        <f>SUM(G49:G52)</f>
        <v>58884.88</v>
      </c>
      <c r="H48" s="4">
        <v>93113</v>
      </c>
      <c r="I48" s="4"/>
      <c r="J48" s="188">
        <f>SUM(J49:J52)</f>
        <v>86118.06</v>
      </c>
      <c r="K48" s="184">
        <f t="shared" si="2"/>
        <v>146.24817100756596</v>
      </c>
      <c r="L48" s="184">
        <f t="shared" si="3"/>
        <v>92.487687003962932</v>
      </c>
    </row>
    <row r="49" spans="2:12" x14ac:dyDescent="0.25">
      <c r="B49" s="7"/>
      <c r="C49" s="23"/>
      <c r="D49" s="7"/>
      <c r="E49" s="7">
        <v>3211</v>
      </c>
      <c r="F49" s="29" t="s">
        <v>28</v>
      </c>
      <c r="G49" s="195">
        <v>31092.25</v>
      </c>
      <c r="H49" s="4"/>
      <c r="I49" s="4"/>
      <c r="J49" s="188">
        <v>52613.43</v>
      </c>
      <c r="K49" s="184">
        <f t="shared" si="2"/>
        <v>169.21718434658155</v>
      </c>
      <c r="L49" s="184"/>
    </row>
    <row r="50" spans="2:12" x14ac:dyDescent="0.25">
      <c r="B50" s="7"/>
      <c r="C50" s="23"/>
      <c r="D50" s="8"/>
      <c r="E50" s="8">
        <v>3212</v>
      </c>
      <c r="F50" s="7" t="s">
        <v>108</v>
      </c>
      <c r="G50" s="195">
        <v>22071.46</v>
      </c>
      <c r="H50" s="4"/>
      <c r="I50" s="4"/>
      <c r="J50" s="188">
        <v>31469.72</v>
      </c>
      <c r="K50" s="184">
        <f t="shared" si="2"/>
        <v>142.58105263539431</v>
      </c>
      <c r="L50" s="184"/>
    </row>
    <row r="51" spans="2:12" x14ac:dyDescent="0.25">
      <c r="B51" s="7"/>
      <c r="C51" s="7"/>
      <c r="D51" s="8"/>
      <c r="E51" s="8">
        <v>3213</v>
      </c>
      <c r="F51" s="8" t="s">
        <v>109</v>
      </c>
      <c r="G51" s="195">
        <v>5721.17</v>
      </c>
      <c r="H51" s="4"/>
      <c r="I51" s="4"/>
      <c r="J51" s="188">
        <v>1961.63</v>
      </c>
      <c r="K51" s="184">
        <f t="shared" si="2"/>
        <v>34.287217474747301</v>
      </c>
      <c r="L51" s="184"/>
    </row>
    <row r="52" spans="2:12" x14ac:dyDescent="0.25">
      <c r="B52" s="7"/>
      <c r="C52" s="7"/>
      <c r="D52" s="8"/>
      <c r="E52" s="8">
        <v>3214</v>
      </c>
      <c r="F52" s="8" t="s">
        <v>150</v>
      </c>
      <c r="G52" s="195">
        <v>0</v>
      </c>
      <c r="H52" s="4"/>
      <c r="I52" s="4"/>
      <c r="J52" s="188">
        <v>73.28</v>
      </c>
      <c r="K52" s="184" t="e">
        <f t="shared" si="2"/>
        <v>#DIV/0!</v>
      </c>
      <c r="L52" s="184"/>
    </row>
    <row r="53" spans="2:12" x14ac:dyDescent="0.25">
      <c r="B53" s="7"/>
      <c r="C53" s="7"/>
      <c r="D53" s="8">
        <v>322</v>
      </c>
      <c r="E53" s="8"/>
      <c r="F53" s="8" t="s">
        <v>112</v>
      </c>
      <c r="G53" s="195">
        <f>SUM(G54:G59)</f>
        <v>38858.83</v>
      </c>
      <c r="H53" s="4">
        <v>33673</v>
      </c>
      <c r="I53" s="4"/>
      <c r="J53" s="188">
        <f>SUM(J54:J59)</f>
        <v>34379.120000000003</v>
      </c>
      <c r="K53" s="184">
        <f t="shared" si="2"/>
        <v>88.471835101571514</v>
      </c>
      <c r="L53" s="184">
        <f t="shared" si="3"/>
        <v>102.09699165503521</v>
      </c>
    </row>
    <row r="54" spans="2:12" x14ac:dyDescent="0.25">
      <c r="B54" s="7"/>
      <c r="C54" s="7"/>
      <c r="D54" s="8"/>
      <c r="E54" s="8">
        <v>3221</v>
      </c>
      <c r="F54" s="8" t="s">
        <v>110</v>
      </c>
      <c r="G54" s="195">
        <v>14476.08</v>
      </c>
      <c r="H54" s="4"/>
      <c r="I54" s="4"/>
      <c r="J54" s="188">
        <v>15967.13</v>
      </c>
      <c r="K54" s="184">
        <f t="shared" si="2"/>
        <v>110.30009505335698</v>
      </c>
      <c r="L54" s="184"/>
    </row>
    <row r="55" spans="2:12" x14ac:dyDescent="0.25">
      <c r="B55" s="7"/>
      <c r="C55" s="7"/>
      <c r="D55" s="8"/>
      <c r="E55" s="8">
        <v>3222</v>
      </c>
      <c r="F55" s="8" t="s">
        <v>111</v>
      </c>
      <c r="G55" s="195">
        <v>2298.33</v>
      </c>
      <c r="H55" s="4"/>
      <c r="I55" s="4"/>
      <c r="J55" s="188">
        <v>251.12</v>
      </c>
      <c r="K55" s="184">
        <f t="shared" si="2"/>
        <v>10.926194236684898</v>
      </c>
      <c r="L55" s="184"/>
    </row>
    <row r="56" spans="2:12" x14ac:dyDescent="0.25">
      <c r="B56" s="7"/>
      <c r="C56" s="7"/>
      <c r="D56" s="8"/>
      <c r="E56" s="8">
        <v>3223</v>
      </c>
      <c r="F56" s="8" t="s">
        <v>113</v>
      </c>
      <c r="G56" s="195">
        <v>18510.95</v>
      </c>
      <c r="H56" s="4"/>
      <c r="I56" s="4"/>
      <c r="J56" s="188">
        <v>11881.46</v>
      </c>
      <c r="K56" s="184">
        <f t="shared" si="2"/>
        <v>64.186116865963115</v>
      </c>
      <c r="L56" s="184"/>
    </row>
    <row r="57" spans="2:12" x14ac:dyDescent="0.25">
      <c r="B57" s="7"/>
      <c r="C57" s="7"/>
      <c r="D57" s="8"/>
      <c r="E57" s="8">
        <v>3224</v>
      </c>
      <c r="F57" s="8" t="s">
        <v>114</v>
      </c>
      <c r="G57" s="195">
        <v>2598.61</v>
      </c>
      <c r="H57" s="4"/>
      <c r="I57" s="4"/>
      <c r="J57" s="188">
        <v>2372.7600000000002</v>
      </c>
      <c r="K57" s="184">
        <f t="shared" si="2"/>
        <v>91.308815097302016</v>
      </c>
      <c r="L57" s="184"/>
    </row>
    <row r="58" spans="2:12" x14ac:dyDescent="0.25">
      <c r="B58" s="7"/>
      <c r="C58" s="7"/>
      <c r="D58" s="8"/>
      <c r="E58" s="8">
        <v>3225</v>
      </c>
      <c r="F58" s="8" t="s">
        <v>115</v>
      </c>
      <c r="G58" s="195">
        <v>974.86</v>
      </c>
      <c r="H58" s="4"/>
      <c r="I58" s="4"/>
      <c r="J58" s="188">
        <v>3625.05</v>
      </c>
      <c r="K58" s="184">
        <f t="shared" si="2"/>
        <v>371.85339433354534</v>
      </c>
      <c r="L58" s="184"/>
    </row>
    <row r="59" spans="2:12" x14ac:dyDescent="0.25">
      <c r="B59" s="7"/>
      <c r="C59" s="7"/>
      <c r="D59" s="8"/>
      <c r="E59" s="8">
        <v>3227</v>
      </c>
      <c r="F59" s="8" t="s">
        <v>116</v>
      </c>
      <c r="G59" s="195">
        <v>0</v>
      </c>
      <c r="H59" s="4"/>
      <c r="I59" s="4"/>
      <c r="J59" s="188">
        <v>281.60000000000002</v>
      </c>
      <c r="K59" s="184" t="e">
        <f t="shared" si="2"/>
        <v>#DIV/0!</v>
      </c>
      <c r="L59" s="184"/>
    </row>
    <row r="60" spans="2:12" x14ac:dyDescent="0.25">
      <c r="B60" s="7"/>
      <c r="C60" s="7"/>
      <c r="D60" s="8">
        <v>323</v>
      </c>
      <c r="E60" s="8"/>
      <c r="F60" s="8" t="s">
        <v>130</v>
      </c>
      <c r="G60" s="195">
        <f>SUM(G61:G69)</f>
        <v>83964.209999999992</v>
      </c>
      <c r="H60" s="4">
        <v>234095</v>
      </c>
      <c r="I60" s="4"/>
      <c r="J60" s="188">
        <f>SUM(J61:J69)</f>
        <v>242720.99</v>
      </c>
      <c r="K60" s="184">
        <f t="shared" si="2"/>
        <v>289.07672685778863</v>
      </c>
      <c r="L60" s="184">
        <f t="shared" si="3"/>
        <v>103.68482453704692</v>
      </c>
    </row>
    <row r="61" spans="2:12" x14ac:dyDescent="0.25">
      <c r="B61" s="7"/>
      <c r="C61" s="7"/>
      <c r="D61" s="8"/>
      <c r="E61" s="8">
        <v>3231</v>
      </c>
      <c r="F61" s="8" t="s">
        <v>131</v>
      </c>
      <c r="G61" s="195">
        <v>7699.95</v>
      </c>
      <c r="H61" s="4"/>
      <c r="I61" s="4"/>
      <c r="J61" s="188">
        <v>8158.33</v>
      </c>
      <c r="K61" s="184">
        <f t="shared" si="2"/>
        <v>105.95302566899785</v>
      </c>
      <c r="L61" s="184"/>
    </row>
    <row r="62" spans="2:12" x14ac:dyDescent="0.25">
      <c r="B62" s="7"/>
      <c r="C62" s="7"/>
      <c r="D62" s="8"/>
      <c r="E62" s="8">
        <v>3232</v>
      </c>
      <c r="F62" s="8" t="s">
        <v>132</v>
      </c>
      <c r="G62" s="195">
        <v>35479.67</v>
      </c>
      <c r="H62" s="4"/>
      <c r="I62" s="4"/>
      <c r="J62" s="188">
        <v>182500.97</v>
      </c>
      <c r="K62" s="184">
        <f t="shared" si="2"/>
        <v>514.38181358507563</v>
      </c>
      <c r="L62" s="184"/>
    </row>
    <row r="63" spans="2:12" x14ac:dyDescent="0.25">
      <c r="B63" s="7"/>
      <c r="C63" s="7"/>
      <c r="D63" s="8"/>
      <c r="E63" s="8">
        <v>3233</v>
      </c>
      <c r="F63" s="8" t="s">
        <v>133</v>
      </c>
      <c r="G63" s="195">
        <v>2584.11</v>
      </c>
      <c r="H63" s="4"/>
      <c r="I63" s="4"/>
      <c r="J63" s="188">
        <v>1598.88</v>
      </c>
      <c r="K63" s="184">
        <f t="shared" si="2"/>
        <v>61.873527055736787</v>
      </c>
      <c r="L63" s="184"/>
    </row>
    <row r="64" spans="2:12" x14ac:dyDescent="0.25">
      <c r="B64" s="7"/>
      <c r="C64" s="7"/>
      <c r="D64" s="8"/>
      <c r="E64" s="8">
        <v>3234</v>
      </c>
      <c r="F64" s="8" t="s">
        <v>134</v>
      </c>
      <c r="G64" s="195">
        <v>6909.68</v>
      </c>
      <c r="H64" s="4"/>
      <c r="I64" s="4"/>
      <c r="J64" s="188">
        <v>7415.96</v>
      </c>
      <c r="K64" s="184">
        <f t="shared" si="2"/>
        <v>107.32711210938857</v>
      </c>
      <c r="L64" s="184"/>
    </row>
    <row r="65" spans="2:12" x14ac:dyDescent="0.25">
      <c r="B65" s="7"/>
      <c r="C65" s="7"/>
      <c r="D65" s="8"/>
      <c r="E65" s="8">
        <v>3235</v>
      </c>
      <c r="F65" s="8" t="s">
        <v>135</v>
      </c>
      <c r="G65" s="195">
        <v>690.04</v>
      </c>
      <c r="H65" s="4"/>
      <c r="I65" s="4"/>
      <c r="J65" s="188">
        <v>5238.5</v>
      </c>
      <c r="K65" s="184">
        <f t="shared" si="2"/>
        <v>759.1588893397485</v>
      </c>
      <c r="L65" s="184"/>
    </row>
    <row r="66" spans="2:12" x14ac:dyDescent="0.25">
      <c r="B66" s="7"/>
      <c r="C66" s="7"/>
      <c r="D66" s="8"/>
      <c r="E66" s="8">
        <v>3236</v>
      </c>
      <c r="F66" s="8" t="s">
        <v>136</v>
      </c>
      <c r="G66" s="195">
        <v>1667</v>
      </c>
      <c r="H66" s="4"/>
      <c r="I66" s="4"/>
      <c r="J66" s="188">
        <v>3339</v>
      </c>
      <c r="K66" s="184">
        <f t="shared" si="2"/>
        <v>200.29994001199759</v>
      </c>
      <c r="L66" s="184"/>
    </row>
    <row r="67" spans="2:12" x14ac:dyDescent="0.25">
      <c r="B67" s="7"/>
      <c r="C67" s="7"/>
      <c r="D67" s="8"/>
      <c r="E67" s="8">
        <v>3237</v>
      </c>
      <c r="F67" s="8" t="s">
        <v>137</v>
      </c>
      <c r="G67" s="195">
        <v>7106.69</v>
      </c>
      <c r="H67" s="4"/>
      <c r="I67" s="4"/>
      <c r="J67" s="188">
        <v>12397.65</v>
      </c>
      <c r="K67" s="184">
        <f t="shared" si="2"/>
        <v>174.45041221722067</v>
      </c>
      <c r="L67" s="184"/>
    </row>
    <row r="68" spans="2:12" x14ac:dyDescent="0.25">
      <c r="B68" s="7"/>
      <c r="C68" s="7"/>
      <c r="D68" s="8"/>
      <c r="E68" s="8">
        <v>3238</v>
      </c>
      <c r="F68" s="8" t="s">
        <v>138</v>
      </c>
      <c r="G68" s="195">
        <v>10669.84</v>
      </c>
      <c r="H68" s="4"/>
      <c r="I68" s="4"/>
      <c r="J68" s="188">
        <v>13067.22</v>
      </c>
      <c r="K68" s="184">
        <f t="shared" si="2"/>
        <v>122.46875304596882</v>
      </c>
      <c r="L68" s="184"/>
    </row>
    <row r="69" spans="2:12" x14ac:dyDescent="0.25">
      <c r="B69" s="7"/>
      <c r="C69" s="7"/>
      <c r="D69" s="8"/>
      <c r="E69" s="8">
        <v>3239</v>
      </c>
      <c r="F69" s="8" t="s">
        <v>139</v>
      </c>
      <c r="G69" s="195">
        <v>11157.23</v>
      </c>
      <c r="H69" s="4"/>
      <c r="I69" s="4"/>
      <c r="J69" s="188">
        <v>9004.48</v>
      </c>
      <c r="K69" s="184">
        <f t="shared" si="2"/>
        <v>80.705336360369017</v>
      </c>
      <c r="L69" s="184"/>
    </row>
    <row r="70" spans="2:12" x14ac:dyDescent="0.25">
      <c r="B70" s="7"/>
      <c r="C70" s="7"/>
      <c r="D70" s="8">
        <v>324</v>
      </c>
      <c r="E70" s="8"/>
      <c r="F70" s="8" t="s">
        <v>140</v>
      </c>
      <c r="G70" s="195">
        <v>3868.36</v>
      </c>
      <c r="H70" s="4">
        <v>14000</v>
      </c>
      <c r="I70" s="4"/>
      <c r="J70" s="188">
        <v>9886.34</v>
      </c>
      <c r="K70" s="184">
        <f t="shared" si="2"/>
        <v>255.56928517511298</v>
      </c>
      <c r="L70" s="184">
        <f t="shared" si="3"/>
        <v>70.616714285714295</v>
      </c>
    </row>
    <row r="71" spans="2:12" x14ac:dyDescent="0.25">
      <c r="B71" s="7"/>
      <c r="C71" s="7"/>
      <c r="D71" s="8">
        <v>329</v>
      </c>
      <c r="E71" s="8"/>
      <c r="F71" s="8"/>
      <c r="G71" s="195">
        <f>SUM(G72:G77)</f>
        <v>12163.24</v>
      </c>
      <c r="H71" s="4">
        <v>15068</v>
      </c>
      <c r="I71" s="4"/>
      <c r="J71" s="188">
        <f>SUM(J72:J77)</f>
        <v>13934.59</v>
      </c>
      <c r="K71" s="184">
        <f t="shared" si="2"/>
        <v>114.56314271526338</v>
      </c>
      <c r="L71" s="184">
        <f t="shared" si="3"/>
        <v>92.478032917440927</v>
      </c>
    </row>
    <row r="72" spans="2:12" x14ac:dyDescent="0.25">
      <c r="B72" s="7"/>
      <c r="C72" s="7"/>
      <c r="D72" s="8"/>
      <c r="E72" s="8">
        <v>3292</v>
      </c>
      <c r="F72" s="8" t="s">
        <v>141</v>
      </c>
      <c r="G72" s="195">
        <v>2018.61</v>
      </c>
      <c r="H72" s="4"/>
      <c r="I72" s="4"/>
      <c r="J72" s="188">
        <v>2018.61</v>
      </c>
      <c r="K72" s="184">
        <f t="shared" si="2"/>
        <v>100</v>
      </c>
      <c r="L72" s="184"/>
    </row>
    <row r="73" spans="2:12" x14ac:dyDescent="0.25">
      <c r="B73" s="7"/>
      <c r="C73" s="7"/>
      <c r="D73" s="8"/>
      <c r="E73" s="8">
        <v>3293</v>
      </c>
      <c r="F73" s="8" t="s">
        <v>142</v>
      </c>
      <c r="G73" s="195">
        <v>1033.8599999999999</v>
      </c>
      <c r="H73" s="4"/>
      <c r="I73" s="4"/>
      <c r="J73" s="188">
        <v>2930.66</v>
      </c>
      <c r="K73" s="184">
        <f t="shared" si="2"/>
        <v>283.46778093745769</v>
      </c>
      <c r="L73" s="184"/>
    </row>
    <row r="74" spans="2:12" x14ac:dyDescent="0.25">
      <c r="B74" s="7"/>
      <c r="C74" s="7"/>
      <c r="D74" s="8"/>
      <c r="E74" s="8">
        <v>3294</v>
      </c>
      <c r="F74" s="8" t="s">
        <v>143</v>
      </c>
      <c r="G74" s="195">
        <v>66.36</v>
      </c>
      <c r="H74" s="4"/>
      <c r="I74" s="4"/>
      <c r="J74" s="188">
        <v>68.180000000000007</v>
      </c>
      <c r="K74" s="184">
        <f t="shared" si="2"/>
        <v>102.7426160337553</v>
      </c>
      <c r="L74" s="184"/>
    </row>
    <row r="75" spans="2:12" x14ac:dyDescent="0.25">
      <c r="B75" s="7"/>
      <c r="C75" s="7"/>
      <c r="D75" s="8"/>
      <c r="E75" s="8">
        <v>3295</v>
      </c>
      <c r="F75" s="8" t="s">
        <v>144</v>
      </c>
      <c r="G75" s="195">
        <v>2982.95</v>
      </c>
      <c r="H75" s="4"/>
      <c r="I75" s="4"/>
      <c r="J75" s="188">
        <v>3381.95</v>
      </c>
      <c r="K75" s="184">
        <f t="shared" si="2"/>
        <v>113.37602038250725</v>
      </c>
      <c r="L75" s="184"/>
    </row>
    <row r="76" spans="2:12" x14ac:dyDescent="0.25">
      <c r="B76" s="7"/>
      <c r="C76" s="7"/>
      <c r="D76" s="8"/>
      <c r="E76" s="8">
        <v>3296</v>
      </c>
      <c r="F76" s="8" t="s">
        <v>145</v>
      </c>
      <c r="G76" s="195">
        <v>190.79</v>
      </c>
      <c r="H76" s="4"/>
      <c r="I76" s="4"/>
      <c r="J76" s="188">
        <v>0</v>
      </c>
      <c r="K76" s="184">
        <f t="shared" si="2"/>
        <v>0</v>
      </c>
      <c r="L76" s="184"/>
    </row>
    <row r="77" spans="2:12" x14ac:dyDescent="0.25">
      <c r="B77" s="7"/>
      <c r="C77" s="7"/>
      <c r="D77" s="8"/>
      <c r="E77" s="8">
        <v>3299</v>
      </c>
      <c r="F77" s="8" t="s">
        <v>146</v>
      </c>
      <c r="G77" s="195">
        <v>5870.67</v>
      </c>
      <c r="H77" s="4"/>
      <c r="I77" s="4"/>
      <c r="J77" s="188">
        <v>5535.19</v>
      </c>
      <c r="K77" s="184">
        <f t="shared" si="2"/>
        <v>94.285490412508281</v>
      </c>
      <c r="L77" s="184"/>
    </row>
    <row r="78" spans="2:12" x14ac:dyDescent="0.25">
      <c r="B78" s="7"/>
      <c r="C78" s="7">
        <v>34</v>
      </c>
      <c r="D78" s="8"/>
      <c r="E78" s="8"/>
      <c r="F78" t="s">
        <v>119</v>
      </c>
      <c r="G78" s="195">
        <f>G79</f>
        <v>1814.3400000000001</v>
      </c>
      <c r="H78" s="4">
        <f>H79</f>
        <v>2324</v>
      </c>
      <c r="I78" s="4"/>
      <c r="J78" s="188">
        <f>J79</f>
        <v>1995.63</v>
      </c>
      <c r="K78" s="184">
        <f t="shared" si="2"/>
        <v>109.99206322960416</v>
      </c>
      <c r="L78" s="184">
        <f t="shared" si="3"/>
        <v>85.870481927710856</v>
      </c>
    </row>
    <row r="79" spans="2:12" x14ac:dyDescent="0.25">
      <c r="B79" s="7"/>
      <c r="C79" s="7"/>
      <c r="D79" s="8">
        <v>343</v>
      </c>
      <c r="F79" s="61" t="s">
        <v>118</v>
      </c>
      <c r="G79" s="195">
        <f>SUM(G80:G81)</f>
        <v>1814.3400000000001</v>
      </c>
      <c r="H79" s="4">
        <v>2324</v>
      </c>
      <c r="I79" s="4"/>
      <c r="J79" s="188">
        <f>SUM(J80:J81)</f>
        <v>1995.63</v>
      </c>
      <c r="K79" s="184">
        <f t="shared" si="2"/>
        <v>109.99206322960416</v>
      </c>
      <c r="L79" s="184">
        <f t="shared" si="3"/>
        <v>85.870481927710856</v>
      </c>
    </row>
    <row r="80" spans="2:12" x14ac:dyDescent="0.25">
      <c r="B80" s="7"/>
      <c r="C80" s="7"/>
      <c r="D80" s="8"/>
      <c r="E80" s="8">
        <v>3431</v>
      </c>
      <c r="F80" s="8" t="s">
        <v>147</v>
      </c>
      <c r="G80" s="195">
        <v>1706.9</v>
      </c>
      <c r="H80" s="4"/>
      <c r="I80" s="4"/>
      <c r="J80" s="188">
        <v>1995.63</v>
      </c>
      <c r="K80" s="184">
        <f t="shared" si="2"/>
        <v>116.91546077684691</v>
      </c>
      <c r="L80" s="184"/>
    </row>
    <row r="81" spans="2:12" x14ac:dyDescent="0.25">
      <c r="B81" s="7"/>
      <c r="C81" s="7"/>
      <c r="D81" s="8"/>
      <c r="E81" s="8">
        <v>3433</v>
      </c>
      <c r="F81" s="8" t="s">
        <v>117</v>
      </c>
      <c r="G81" s="195">
        <v>107.44</v>
      </c>
      <c r="H81" s="4"/>
      <c r="I81" s="4"/>
      <c r="J81" s="188"/>
      <c r="K81" s="184">
        <f t="shared" si="2"/>
        <v>0</v>
      </c>
      <c r="L81" s="184"/>
    </row>
    <row r="82" spans="2:12" x14ac:dyDescent="0.25">
      <c r="B82" s="7"/>
      <c r="C82" s="7">
        <v>37</v>
      </c>
      <c r="D82" s="8"/>
      <c r="E82" s="8"/>
      <c r="F82" s="8" t="s">
        <v>120</v>
      </c>
      <c r="G82" s="195">
        <f>SUM(G83)</f>
        <v>1807.26</v>
      </c>
      <c r="H82" s="4"/>
      <c r="I82" s="4"/>
      <c r="J82" s="188"/>
      <c r="K82" s="184">
        <f t="shared" si="2"/>
        <v>0</v>
      </c>
      <c r="L82" s="184"/>
    </row>
    <row r="83" spans="2:12" x14ac:dyDescent="0.25">
      <c r="B83" s="7"/>
      <c r="C83" s="7"/>
      <c r="D83" s="8">
        <v>372</v>
      </c>
      <c r="E83" s="8">
        <v>3722</v>
      </c>
      <c r="F83" s="8" t="s">
        <v>120</v>
      </c>
      <c r="G83" s="195">
        <v>1807.26</v>
      </c>
      <c r="H83" s="4"/>
      <c r="I83" s="4"/>
      <c r="J83" s="188"/>
      <c r="K83" s="184">
        <f t="shared" si="2"/>
        <v>0</v>
      </c>
      <c r="L83" s="184"/>
    </row>
    <row r="84" spans="2:12" x14ac:dyDescent="0.25">
      <c r="B84" s="7"/>
      <c r="C84" s="7">
        <v>38</v>
      </c>
      <c r="D84" s="8"/>
      <c r="E84" s="8"/>
      <c r="F84" s="8"/>
      <c r="G84" s="195">
        <f>SUM(G85)</f>
        <v>0</v>
      </c>
      <c r="H84" s="4">
        <f>SUM(H85)</f>
        <v>1748.32</v>
      </c>
      <c r="I84" s="4"/>
      <c r="J84" s="188">
        <f>SUM(J85)</f>
        <v>1748.32</v>
      </c>
      <c r="K84" s="184" t="e">
        <f t="shared" si="2"/>
        <v>#DIV/0!</v>
      </c>
      <c r="L84" s="184">
        <f t="shared" si="3"/>
        <v>100</v>
      </c>
    </row>
    <row r="85" spans="2:12" x14ac:dyDescent="0.25">
      <c r="B85" s="7"/>
      <c r="C85" s="7"/>
      <c r="D85" s="8">
        <v>381</v>
      </c>
      <c r="E85" s="8">
        <v>3812</v>
      </c>
      <c r="F85" s="8" t="s">
        <v>121</v>
      </c>
      <c r="G85" s="195">
        <v>0</v>
      </c>
      <c r="H85" s="4">
        <v>1748.32</v>
      </c>
      <c r="I85" s="4"/>
      <c r="J85" s="188">
        <v>1748.32</v>
      </c>
      <c r="K85" s="184" t="e">
        <f t="shared" si="2"/>
        <v>#DIV/0!</v>
      </c>
      <c r="L85" s="184">
        <f t="shared" si="3"/>
        <v>100</v>
      </c>
    </row>
    <row r="86" spans="2:12" x14ac:dyDescent="0.25">
      <c r="B86" s="9">
        <v>4</v>
      </c>
      <c r="C86" s="10"/>
      <c r="D86" s="10"/>
      <c r="E86" s="10"/>
      <c r="F86" s="21" t="s">
        <v>5</v>
      </c>
      <c r="G86" s="196">
        <f>G87+G94</f>
        <v>11338.710000000001</v>
      </c>
      <c r="H86" s="54">
        <f>H87+H94</f>
        <v>272132</v>
      </c>
      <c r="I86" s="54"/>
      <c r="J86" s="189">
        <f>J87+J94</f>
        <v>130849.15</v>
      </c>
      <c r="K86" s="187">
        <f t="shared" si="2"/>
        <v>1154.003850526206</v>
      </c>
      <c r="L86" s="187">
        <f t="shared" si="3"/>
        <v>48.082970764187962</v>
      </c>
    </row>
    <row r="87" spans="2:12" x14ac:dyDescent="0.25">
      <c r="B87" s="11"/>
      <c r="C87" s="11">
        <v>42</v>
      </c>
      <c r="D87" s="11"/>
      <c r="E87" s="11"/>
      <c r="F87" s="22" t="s">
        <v>122</v>
      </c>
      <c r="G87" s="195">
        <f>G88+G93</f>
        <v>11338.710000000001</v>
      </c>
      <c r="H87" s="4">
        <f>H88+H93</f>
        <v>10500</v>
      </c>
      <c r="I87" s="5"/>
      <c r="J87" s="188">
        <f>J88+J93</f>
        <v>9544.31</v>
      </c>
      <c r="K87" s="184">
        <f t="shared" si="2"/>
        <v>84.17456659531814</v>
      </c>
      <c r="L87" s="184">
        <f t="shared" si="3"/>
        <v>90.898190476190479</v>
      </c>
    </row>
    <row r="88" spans="2:12" x14ac:dyDescent="0.25">
      <c r="B88" s="11"/>
      <c r="C88" s="11"/>
      <c r="D88" s="7">
        <v>422</v>
      </c>
      <c r="E88" s="7"/>
      <c r="F88" s="7" t="s">
        <v>123</v>
      </c>
      <c r="G88" s="195">
        <f>SUM(G89:G92)</f>
        <v>10523.26</v>
      </c>
      <c r="H88" s="4">
        <v>10500</v>
      </c>
      <c r="I88" s="5"/>
      <c r="J88" s="188">
        <f>SUM(J89:J92)</f>
        <v>8730.74</v>
      </c>
      <c r="K88" s="184">
        <f t="shared" si="2"/>
        <v>82.966115063202835</v>
      </c>
      <c r="L88" s="184">
        <f t="shared" si="3"/>
        <v>83.149904761904764</v>
      </c>
    </row>
    <row r="89" spans="2:12" x14ac:dyDescent="0.25">
      <c r="B89" s="11"/>
      <c r="C89" s="11"/>
      <c r="D89" s="7"/>
      <c r="E89" s="7">
        <v>4221</v>
      </c>
      <c r="F89" s="7" t="s">
        <v>124</v>
      </c>
      <c r="G89" s="195"/>
      <c r="H89" s="4"/>
      <c r="I89" s="5"/>
      <c r="J89" s="188">
        <v>1165.5999999999999</v>
      </c>
      <c r="K89" s="184" t="e">
        <f t="shared" si="2"/>
        <v>#DIV/0!</v>
      </c>
      <c r="L89" s="184"/>
    </row>
    <row r="90" spans="2:12" x14ac:dyDescent="0.25">
      <c r="B90" s="11"/>
      <c r="C90" s="11"/>
      <c r="D90" s="7"/>
      <c r="E90" s="7">
        <v>4223</v>
      </c>
      <c r="F90" s="7" t="s">
        <v>125</v>
      </c>
      <c r="G90" s="195">
        <v>2495.19</v>
      </c>
      <c r="H90" s="4"/>
      <c r="I90" s="5"/>
      <c r="J90" s="188"/>
      <c r="K90" s="184">
        <f t="shared" si="2"/>
        <v>0</v>
      </c>
      <c r="L90" s="184"/>
    </row>
    <row r="91" spans="2:12" x14ac:dyDescent="0.25">
      <c r="B91" s="11"/>
      <c r="C91" s="11"/>
      <c r="D91" s="7"/>
      <c r="E91" s="7">
        <v>4225</v>
      </c>
      <c r="F91" s="7" t="s">
        <v>126</v>
      </c>
      <c r="G91" s="195"/>
      <c r="H91" s="4"/>
      <c r="I91" s="5"/>
      <c r="J91" s="188">
        <v>200</v>
      </c>
      <c r="K91" s="184" t="e">
        <f t="shared" si="2"/>
        <v>#DIV/0!</v>
      </c>
      <c r="L91" s="184"/>
    </row>
    <row r="92" spans="2:12" x14ac:dyDescent="0.25">
      <c r="B92" s="11"/>
      <c r="C92" s="11"/>
      <c r="D92" s="7"/>
      <c r="E92" s="7">
        <v>4227</v>
      </c>
      <c r="F92" s="7" t="s">
        <v>127</v>
      </c>
      <c r="G92" s="195">
        <v>8028.07</v>
      </c>
      <c r="H92" s="4"/>
      <c r="I92" s="5"/>
      <c r="J92" s="188">
        <v>7365.14</v>
      </c>
      <c r="K92" s="184">
        <f t="shared" si="2"/>
        <v>91.742349032831058</v>
      </c>
      <c r="L92" s="184"/>
    </row>
    <row r="93" spans="2:12" x14ac:dyDescent="0.25">
      <c r="B93" s="11"/>
      <c r="C93" s="11"/>
      <c r="D93" s="7">
        <v>424</v>
      </c>
      <c r="E93" s="7">
        <v>4241</v>
      </c>
      <c r="F93" s="7" t="s">
        <v>128</v>
      </c>
      <c r="G93" s="195">
        <v>815.45</v>
      </c>
      <c r="H93" s="4"/>
      <c r="I93" s="5"/>
      <c r="J93" s="188">
        <v>813.57</v>
      </c>
      <c r="K93" s="184">
        <f t="shared" si="2"/>
        <v>99.769452449567723</v>
      </c>
      <c r="L93" s="184"/>
    </row>
    <row r="94" spans="2:12" x14ac:dyDescent="0.25">
      <c r="B94" s="11"/>
      <c r="C94" s="11">
        <v>45</v>
      </c>
      <c r="D94" s="7">
        <v>451</v>
      </c>
      <c r="E94" s="7"/>
      <c r="F94" s="7" t="s">
        <v>129</v>
      </c>
      <c r="G94" s="195"/>
      <c r="H94" s="4">
        <v>261632</v>
      </c>
      <c r="I94" s="5"/>
      <c r="J94" s="188">
        <v>121304.84</v>
      </c>
      <c r="K94" s="184" t="e">
        <f t="shared" si="2"/>
        <v>#DIV/0!</v>
      </c>
      <c r="L94" s="184">
        <f t="shared" si="3"/>
        <v>46.364680161448142</v>
      </c>
    </row>
    <row r="95" spans="2:12" x14ac:dyDescent="0.25">
      <c r="B95" s="11"/>
      <c r="C95" s="11" t="s">
        <v>15</v>
      </c>
      <c r="D95" s="7"/>
      <c r="E95" s="7"/>
      <c r="F95" s="7"/>
      <c r="G95" s="195"/>
      <c r="H95" s="4"/>
      <c r="I95" s="5"/>
      <c r="J95" s="188"/>
      <c r="K95" s="184"/>
      <c r="L95" s="184"/>
    </row>
  </sheetData>
  <mergeCells count="7">
    <mergeCell ref="B4:L4"/>
    <mergeCell ref="B2:L2"/>
    <mergeCell ref="B34:F34"/>
    <mergeCell ref="B35:F35"/>
    <mergeCell ref="B8:F8"/>
    <mergeCell ref="B9:F9"/>
    <mergeCell ref="B6:L6"/>
  </mergeCells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5"/>
  <sheetViews>
    <sheetView topLeftCell="A13" workbookViewId="0">
      <selection activeCell="D40" sqref="D4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5"/>
      <c r="C1" s="15"/>
      <c r="D1" s="15"/>
      <c r="E1" s="15"/>
      <c r="F1" s="3"/>
      <c r="G1" s="3"/>
      <c r="H1" s="3"/>
    </row>
    <row r="2" spans="2:8" ht="15.75" customHeight="1" x14ac:dyDescent="0.25">
      <c r="B2" s="197" t="s">
        <v>33</v>
      </c>
      <c r="C2" s="197"/>
      <c r="D2" s="197"/>
      <c r="E2" s="197"/>
      <c r="F2" s="197"/>
      <c r="G2" s="197"/>
      <c r="H2" s="197"/>
    </row>
    <row r="3" spans="2:8" ht="18" x14ac:dyDescent="0.25">
      <c r="B3" s="39"/>
      <c r="C3" s="39"/>
      <c r="D3" s="39"/>
      <c r="E3" s="39"/>
      <c r="F3" s="40"/>
      <c r="G3" s="40"/>
      <c r="H3" s="40"/>
    </row>
    <row r="4" spans="2:8" ht="31.5" customHeight="1" x14ac:dyDescent="0.25">
      <c r="B4" s="32" t="s">
        <v>6</v>
      </c>
      <c r="C4" s="32" t="s">
        <v>243</v>
      </c>
      <c r="D4" s="32" t="s">
        <v>244</v>
      </c>
      <c r="E4" s="32" t="s">
        <v>64</v>
      </c>
      <c r="F4" s="32" t="s">
        <v>245</v>
      </c>
      <c r="G4" s="32" t="s">
        <v>16</v>
      </c>
      <c r="H4" s="32" t="s">
        <v>42</v>
      </c>
    </row>
    <row r="5" spans="2:8" s="27" customFormat="1" ht="11.25" x14ac:dyDescent="0.2">
      <c r="B5" s="33">
        <v>1</v>
      </c>
      <c r="C5" s="33">
        <v>2</v>
      </c>
      <c r="D5" s="33">
        <v>3</v>
      </c>
      <c r="E5" s="33">
        <v>4</v>
      </c>
      <c r="F5" s="33">
        <v>5</v>
      </c>
      <c r="G5" s="33" t="s">
        <v>18</v>
      </c>
      <c r="H5" s="33" t="s">
        <v>151</v>
      </c>
    </row>
    <row r="6" spans="2:8" x14ac:dyDescent="0.25">
      <c r="B6" s="6" t="s">
        <v>0</v>
      </c>
      <c r="C6" s="54">
        <f>C7+C9+C11+C13+C18</f>
        <v>1445620</v>
      </c>
      <c r="D6" s="54">
        <f>D7+D9+D11+D13+D18</f>
        <v>2107153</v>
      </c>
      <c r="E6" s="55">
        <f t="shared" ref="E6" si="0">SUM(E7:E14)</f>
        <v>0</v>
      </c>
      <c r="F6" s="189">
        <f>F7+F9+F11+F13+F18</f>
        <v>1945959.56</v>
      </c>
      <c r="G6" s="191">
        <f>F6/C6*100</f>
        <v>134.6107248101161</v>
      </c>
      <c r="H6" s="191">
        <f>F6/D6*100</f>
        <v>92.350178653377341</v>
      </c>
    </row>
    <row r="7" spans="2:8" x14ac:dyDescent="0.25">
      <c r="B7" s="22" t="s">
        <v>31</v>
      </c>
      <c r="C7" s="4">
        <f>C8</f>
        <v>2954</v>
      </c>
      <c r="D7" s="4">
        <f>D8</f>
        <v>27269</v>
      </c>
      <c r="E7" s="4"/>
      <c r="F7" s="188">
        <f>F8</f>
        <v>27234.11</v>
      </c>
      <c r="G7" s="191">
        <f t="shared" ref="G7:G25" si="1">F7/C7*100</f>
        <v>921.94008124576851</v>
      </c>
      <c r="H7" s="191">
        <f t="shared" ref="H7:H25" si="2">F7/D7*100</f>
        <v>99.872052513843556</v>
      </c>
    </row>
    <row r="8" spans="2:8" x14ac:dyDescent="0.25">
      <c r="B8" s="51" t="s">
        <v>85</v>
      </c>
      <c r="C8" s="4">
        <v>2954</v>
      </c>
      <c r="D8" s="4">
        <v>27269</v>
      </c>
      <c r="E8" s="4"/>
      <c r="F8" s="188">
        <v>27234.11</v>
      </c>
      <c r="G8" s="191">
        <f t="shared" si="1"/>
        <v>921.94008124576851</v>
      </c>
      <c r="H8" s="191">
        <f t="shared" si="2"/>
        <v>99.872052513843556</v>
      </c>
    </row>
    <row r="9" spans="2:8" x14ac:dyDescent="0.25">
      <c r="B9" s="52" t="s">
        <v>29</v>
      </c>
      <c r="C9" s="4">
        <f>C10</f>
        <v>48454</v>
      </c>
      <c r="D9" s="4">
        <f>D10</f>
        <v>64475</v>
      </c>
      <c r="E9" s="4"/>
      <c r="F9" s="188">
        <f>F10</f>
        <v>64458.31</v>
      </c>
      <c r="G9" s="191">
        <f t="shared" si="1"/>
        <v>133.02990465183473</v>
      </c>
      <c r="H9" s="191">
        <f t="shared" si="2"/>
        <v>99.974113997673513</v>
      </c>
    </row>
    <row r="10" spans="2:8" x14ac:dyDescent="0.25">
      <c r="B10" s="52" t="s">
        <v>86</v>
      </c>
      <c r="C10" s="4">
        <v>48454</v>
      </c>
      <c r="D10" s="4">
        <v>64475</v>
      </c>
      <c r="E10" s="4"/>
      <c r="F10" s="188">
        <v>64458.31</v>
      </c>
      <c r="G10" s="191">
        <f t="shared" si="1"/>
        <v>133.02990465183473</v>
      </c>
      <c r="H10" s="191">
        <f t="shared" si="2"/>
        <v>99.974113997673513</v>
      </c>
    </row>
    <row r="11" spans="2:8" x14ac:dyDescent="0.25">
      <c r="B11" s="22" t="s">
        <v>87</v>
      </c>
      <c r="C11" s="4">
        <f>C12</f>
        <v>128440</v>
      </c>
      <c r="D11" s="4">
        <f>D12</f>
        <v>224877</v>
      </c>
      <c r="E11" s="5"/>
      <c r="F11" s="188">
        <f>F12</f>
        <v>224877</v>
      </c>
      <c r="G11" s="191">
        <f t="shared" si="1"/>
        <v>175.08330738087824</v>
      </c>
      <c r="H11" s="191">
        <f t="shared" si="2"/>
        <v>100</v>
      </c>
    </row>
    <row r="12" spans="2:8" x14ac:dyDescent="0.25">
      <c r="B12" s="53" t="s">
        <v>74</v>
      </c>
      <c r="C12" s="4">
        <v>128440</v>
      </c>
      <c r="D12" s="4">
        <v>224877</v>
      </c>
      <c r="E12" s="5"/>
      <c r="F12" s="188">
        <v>224877</v>
      </c>
      <c r="G12" s="191">
        <f t="shared" si="1"/>
        <v>175.08330738087824</v>
      </c>
      <c r="H12" s="191">
        <f t="shared" si="2"/>
        <v>100</v>
      </c>
    </row>
    <row r="13" spans="2:8" x14ac:dyDescent="0.25">
      <c r="B13" s="22" t="s">
        <v>88</v>
      </c>
      <c r="C13" s="4">
        <f>SUM(C14:C17)</f>
        <v>1255930</v>
      </c>
      <c r="D13" s="4">
        <f>SUM(D14:D17)</f>
        <v>1776187</v>
      </c>
      <c r="E13" s="5"/>
      <c r="F13" s="188">
        <f>SUM(F14:F17)</f>
        <v>1611798.1600000001</v>
      </c>
      <c r="G13" s="191">
        <f t="shared" si="1"/>
        <v>128.33503141098629</v>
      </c>
      <c r="H13" s="191">
        <f t="shared" si="2"/>
        <v>90.744846122621098</v>
      </c>
    </row>
    <row r="14" spans="2:8" x14ac:dyDescent="0.25">
      <c r="B14" s="53" t="s">
        <v>89</v>
      </c>
      <c r="C14" s="4">
        <v>480</v>
      </c>
      <c r="D14" s="4">
        <v>230775</v>
      </c>
      <c r="E14" s="5"/>
      <c r="F14" s="188">
        <v>90483</v>
      </c>
      <c r="G14" s="191">
        <f t="shared" si="1"/>
        <v>18850.625</v>
      </c>
      <c r="H14" s="191">
        <f t="shared" si="2"/>
        <v>39.208319792005199</v>
      </c>
    </row>
    <row r="15" spans="2:8" x14ac:dyDescent="0.25">
      <c r="B15" s="22" t="s">
        <v>90</v>
      </c>
      <c r="C15" s="4">
        <v>1931</v>
      </c>
      <c r="D15" s="4">
        <v>0</v>
      </c>
      <c r="E15" s="5"/>
      <c r="F15" s="188">
        <v>0</v>
      </c>
      <c r="G15" s="191">
        <f t="shared" si="1"/>
        <v>0</v>
      </c>
      <c r="H15" s="191" t="e">
        <f t="shared" si="2"/>
        <v>#DIV/0!</v>
      </c>
    </row>
    <row r="16" spans="2:8" x14ac:dyDescent="0.25">
      <c r="B16" s="22" t="s">
        <v>91</v>
      </c>
      <c r="C16" s="4">
        <v>1229119</v>
      </c>
      <c r="D16" s="4">
        <v>1504842</v>
      </c>
      <c r="E16" s="5">
        <f t="shared" ref="E16" si="3">SUM(E17:E25)</f>
        <v>0</v>
      </c>
      <c r="F16" s="192">
        <v>1481644.6</v>
      </c>
      <c r="G16" s="191">
        <f t="shared" si="1"/>
        <v>120.54525233114126</v>
      </c>
      <c r="H16" s="191">
        <f t="shared" si="2"/>
        <v>98.458482684560906</v>
      </c>
    </row>
    <row r="17" spans="2:8" ht="15.75" customHeight="1" x14ac:dyDescent="0.25">
      <c r="B17" s="22" t="s">
        <v>92</v>
      </c>
      <c r="C17" s="4">
        <v>24400</v>
      </c>
      <c r="D17" s="4">
        <v>40570</v>
      </c>
      <c r="E17" s="5"/>
      <c r="F17" s="188">
        <v>39670.559999999998</v>
      </c>
      <c r="G17" s="191">
        <f t="shared" si="1"/>
        <v>162.58426229508197</v>
      </c>
      <c r="H17" s="191">
        <f t="shared" si="2"/>
        <v>97.782992358885863</v>
      </c>
    </row>
    <row r="18" spans="2:8" ht="15.75" customHeight="1" x14ac:dyDescent="0.25">
      <c r="B18" s="22" t="s">
        <v>93</v>
      </c>
      <c r="C18" s="4">
        <f>C19</f>
        <v>9842</v>
      </c>
      <c r="D18" s="4">
        <f>D19</f>
        <v>14345</v>
      </c>
      <c r="E18" s="4"/>
      <c r="F18" s="188">
        <f>F19</f>
        <v>17591.98</v>
      </c>
      <c r="G18" s="191">
        <f t="shared" si="1"/>
        <v>178.74395448079659</v>
      </c>
      <c r="H18" s="191">
        <f t="shared" si="2"/>
        <v>122.63492506099686</v>
      </c>
    </row>
    <row r="19" spans="2:8" x14ac:dyDescent="0.25">
      <c r="B19" s="51" t="s">
        <v>94</v>
      </c>
      <c r="C19" s="4">
        <v>9842</v>
      </c>
      <c r="D19" s="4">
        <v>14345</v>
      </c>
      <c r="E19" s="4"/>
      <c r="F19" s="188">
        <v>17591.98</v>
      </c>
      <c r="G19" s="191">
        <f t="shared" si="1"/>
        <v>178.74395448079659</v>
      </c>
      <c r="H19" s="191">
        <f t="shared" si="2"/>
        <v>122.63492506099686</v>
      </c>
    </row>
    <row r="20" spans="2:8" x14ac:dyDescent="0.25">
      <c r="B20" s="51"/>
      <c r="C20" s="4"/>
      <c r="D20" s="4"/>
      <c r="E20" s="4"/>
      <c r="F20" s="188"/>
      <c r="G20" s="191"/>
      <c r="H20" s="191"/>
    </row>
    <row r="21" spans="2:8" x14ac:dyDescent="0.25">
      <c r="B21" s="57" t="s">
        <v>1</v>
      </c>
      <c r="C21" s="54">
        <f>C22+C24+C26+C28+C33</f>
        <v>1423647</v>
      </c>
      <c r="D21" s="54">
        <f>D22+D24+D26+D28+D33</f>
        <v>2107153</v>
      </c>
      <c r="E21" s="54"/>
      <c r="F21" s="189">
        <f>F22+F24+F26+F28+F33</f>
        <v>1934953.47</v>
      </c>
      <c r="G21" s="193">
        <f t="shared" si="1"/>
        <v>135.91525638026843</v>
      </c>
      <c r="H21" s="193">
        <f t="shared" si="2"/>
        <v>91.827858252343333</v>
      </c>
    </row>
    <row r="22" spans="2:8" x14ac:dyDescent="0.25">
      <c r="B22" s="52" t="s">
        <v>31</v>
      </c>
      <c r="C22" s="4">
        <f>C23</f>
        <v>2954</v>
      </c>
      <c r="D22" s="4">
        <f>D23</f>
        <v>27269</v>
      </c>
      <c r="E22" s="4"/>
      <c r="F22" s="188">
        <f>F23</f>
        <v>27234.11</v>
      </c>
      <c r="G22" s="191">
        <f t="shared" si="1"/>
        <v>921.94008124576851</v>
      </c>
      <c r="H22" s="191">
        <f t="shared" si="2"/>
        <v>99.872052513843556</v>
      </c>
    </row>
    <row r="23" spans="2:8" x14ac:dyDescent="0.25">
      <c r="B23" s="22" t="s">
        <v>85</v>
      </c>
      <c r="C23" s="4">
        <v>2954</v>
      </c>
      <c r="D23" s="4">
        <v>27269</v>
      </c>
      <c r="E23" s="5"/>
      <c r="F23" s="188">
        <v>27234.11</v>
      </c>
      <c r="G23" s="191">
        <f t="shared" si="1"/>
        <v>921.94008124576851</v>
      </c>
      <c r="H23" s="191">
        <f t="shared" si="2"/>
        <v>99.872052513843556</v>
      </c>
    </row>
    <row r="24" spans="2:8" x14ac:dyDescent="0.25">
      <c r="B24" s="53" t="s">
        <v>29</v>
      </c>
      <c r="C24" s="4">
        <f>C25</f>
        <v>43980</v>
      </c>
      <c r="D24" s="4">
        <f>D25</f>
        <v>64475</v>
      </c>
      <c r="E24" s="5"/>
      <c r="F24" s="188">
        <f>F25</f>
        <v>63310.05</v>
      </c>
      <c r="G24" s="191">
        <f t="shared" si="1"/>
        <v>143.95190995907231</v>
      </c>
      <c r="H24" s="191">
        <f t="shared" si="2"/>
        <v>98.193175649476544</v>
      </c>
    </row>
    <row r="25" spans="2:8" x14ac:dyDescent="0.25">
      <c r="B25" s="22" t="s">
        <v>86</v>
      </c>
      <c r="C25" s="4">
        <v>43980</v>
      </c>
      <c r="D25" s="4">
        <v>64475</v>
      </c>
      <c r="E25" s="5"/>
      <c r="F25" s="188">
        <v>63310.05</v>
      </c>
      <c r="G25" s="191">
        <f t="shared" si="1"/>
        <v>143.95190995907231</v>
      </c>
      <c r="H25" s="191">
        <f t="shared" si="2"/>
        <v>98.193175649476544</v>
      </c>
    </row>
    <row r="26" spans="2:8" x14ac:dyDescent="0.25">
      <c r="B26" s="53" t="s">
        <v>87</v>
      </c>
      <c r="C26" s="64">
        <f>C27</f>
        <v>128440</v>
      </c>
      <c r="D26" s="4">
        <f>D27</f>
        <v>224877</v>
      </c>
      <c r="E26" s="5"/>
      <c r="F26" s="188">
        <f>F27</f>
        <v>224877</v>
      </c>
      <c r="G26" s="191">
        <f t="shared" ref="G26:G34" si="4">F26/C26*100</f>
        <v>175.08330738087824</v>
      </c>
      <c r="H26" s="191">
        <f t="shared" ref="H26:H34" si="5">F26/D26*100</f>
        <v>100</v>
      </c>
    </row>
    <row r="27" spans="2:8" x14ac:dyDescent="0.25">
      <c r="B27" s="11" t="s">
        <v>95</v>
      </c>
      <c r="C27" s="64">
        <v>128440</v>
      </c>
      <c r="D27" s="4">
        <v>224877</v>
      </c>
      <c r="E27" s="5"/>
      <c r="F27" s="188">
        <v>224877</v>
      </c>
      <c r="G27" s="191">
        <f t="shared" si="4"/>
        <v>175.08330738087824</v>
      </c>
      <c r="H27" s="191">
        <f t="shared" si="5"/>
        <v>100</v>
      </c>
    </row>
    <row r="28" spans="2:8" x14ac:dyDescent="0.25">
      <c r="B28" s="28" t="s">
        <v>88</v>
      </c>
      <c r="C28" s="65">
        <f>SUM(C29:C32)</f>
        <v>1239076</v>
      </c>
      <c r="D28" s="69">
        <f>SUM(D29:D32)</f>
        <v>1776187</v>
      </c>
      <c r="E28" s="28"/>
      <c r="F28" s="188">
        <f>SUM(F29:F32)</f>
        <v>1602967.2999999998</v>
      </c>
      <c r="G28" s="191">
        <f t="shared" si="4"/>
        <v>129.36795644496382</v>
      </c>
      <c r="H28" s="191">
        <f t="shared" si="5"/>
        <v>90.247665364063565</v>
      </c>
    </row>
    <row r="29" spans="2:8" x14ac:dyDescent="0.25">
      <c r="B29" s="28" t="s">
        <v>89</v>
      </c>
      <c r="C29" s="62">
        <v>480</v>
      </c>
      <c r="D29" s="69">
        <v>230775</v>
      </c>
      <c r="E29" s="28"/>
      <c r="F29" s="188">
        <v>90483</v>
      </c>
      <c r="G29" s="191">
        <f t="shared" si="4"/>
        <v>18850.625</v>
      </c>
      <c r="H29" s="191">
        <f t="shared" si="5"/>
        <v>39.208319792005199</v>
      </c>
    </row>
    <row r="30" spans="2:8" x14ac:dyDescent="0.25">
      <c r="B30" s="28" t="s">
        <v>90</v>
      </c>
      <c r="C30" s="66">
        <v>1932</v>
      </c>
      <c r="D30" s="28">
        <v>0</v>
      </c>
      <c r="E30" s="28"/>
      <c r="F30" s="188"/>
      <c r="G30" s="191">
        <f t="shared" si="4"/>
        <v>0</v>
      </c>
      <c r="H30" s="191" t="e">
        <f t="shared" si="5"/>
        <v>#DIV/0!</v>
      </c>
    </row>
    <row r="31" spans="2:8" x14ac:dyDescent="0.25">
      <c r="B31" s="28" t="s">
        <v>91</v>
      </c>
      <c r="C31" s="66">
        <v>1222509</v>
      </c>
      <c r="D31" s="68">
        <v>1504842</v>
      </c>
      <c r="E31" s="67"/>
      <c r="F31" s="188">
        <v>1479285.38</v>
      </c>
      <c r="G31" s="191">
        <f t="shared" si="4"/>
        <v>121.00404823195574</v>
      </c>
      <c r="H31" s="191">
        <f t="shared" si="5"/>
        <v>98.301707421775831</v>
      </c>
    </row>
    <row r="32" spans="2:8" x14ac:dyDescent="0.25">
      <c r="B32" s="28" t="s">
        <v>92</v>
      </c>
      <c r="C32" s="66">
        <v>14155</v>
      </c>
      <c r="D32" s="68">
        <v>40570</v>
      </c>
      <c r="E32" s="67"/>
      <c r="F32" s="188">
        <v>33198.92</v>
      </c>
      <c r="G32" s="191">
        <f t="shared" si="4"/>
        <v>234.5384669728011</v>
      </c>
      <c r="H32" s="191">
        <f t="shared" si="5"/>
        <v>81.831205324131133</v>
      </c>
    </row>
    <row r="33" spans="2:8" x14ac:dyDescent="0.25">
      <c r="B33" s="28" t="s">
        <v>93</v>
      </c>
      <c r="C33" s="66">
        <f>C34</f>
        <v>9197</v>
      </c>
      <c r="D33" s="68">
        <f>D34</f>
        <v>14345</v>
      </c>
      <c r="E33" s="67"/>
      <c r="F33" s="188">
        <f>F34</f>
        <v>16565.009999999998</v>
      </c>
      <c r="G33" s="191">
        <f t="shared" si="4"/>
        <v>180.11318908339675</v>
      </c>
      <c r="H33" s="191">
        <f t="shared" si="5"/>
        <v>115.47584524224467</v>
      </c>
    </row>
    <row r="34" spans="2:8" x14ac:dyDescent="0.25">
      <c r="B34" s="28" t="s">
        <v>94</v>
      </c>
      <c r="C34" s="66">
        <v>9197</v>
      </c>
      <c r="D34" s="68">
        <v>14345</v>
      </c>
      <c r="E34" s="67"/>
      <c r="F34" s="188">
        <v>16565.009999999998</v>
      </c>
      <c r="G34" s="191">
        <f t="shared" si="4"/>
        <v>180.11318908339675</v>
      </c>
      <c r="H34" s="191">
        <f t="shared" si="5"/>
        <v>115.47584524224467</v>
      </c>
    </row>
    <row r="35" spans="2:8" x14ac:dyDescent="0.25">
      <c r="B35" s="28"/>
      <c r="C35" s="66"/>
      <c r="D35" s="66"/>
      <c r="E35" s="67"/>
      <c r="F35" s="67"/>
      <c r="G35" s="28"/>
      <c r="H35" s="28"/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8"/>
  <sheetViews>
    <sheetView workbookViewId="0">
      <selection activeCell="F4" sqref="F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5"/>
      <c r="C1" s="15"/>
      <c r="D1" s="15"/>
      <c r="E1" s="15"/>
      <c r="F1" s="3"/>
      <c r="G1" s="3"/>
      <c r="H1" s="3"/>
    </row>
    <row r="2" spans="2:8" ht="15.75" customHeight="1" x14ac:dyDescent="0.25">
      <c r="B2" s="197" t="s">
        <v>40</v>
      </c>
      <c r="C2" s="197"/>
      <c r="D2" s="197"/>
      <c r="E2" s="197"/>
      <c r="F2" s="197"/>
      <c r="G2" s="197"/>
      <c r="H2" s="197"/>
    </row>
    <row r="3" spans="2:8" ht="18" x14ac:dyDescent="0.25">
      <c r="B3" s="39"/>
      <c r="C3" s="39"/>
      <c r="D3" s="39"/>
      <c r="E3" s="39"/>
      <c r="F3" s="40"/>
      <c r="G3" s="40"/>
      <c r="H3" s="40"/>
    </row>
    <row r="4" spans="2:8" ht="31.5" customHeight="1" x14ac:dyDescent="0.25">
      <c r="B4" s="32" t="s">
        <v>6</v>
      </c>
      <c r="C4" s="32" t="s">
        <v>243</v>
      </c>
      <c r="D4" s="32" t="s">
        <v>244</v>
      </c>
      <c r="E4" s="32" t="s">
        <v>64</v>
      </c>
      <c r="F4" s="32" t="s">
        <v>245</v>
      </c>
      <c r="G4" s="32" t="s">
        <v>16</v>
      </c>
      <c r="H4" s="32" t="s">
        <v>42</v>
      </c>
    </row>
    <row r="5" spans="2:8" s="27" customFormat="1" ht="11.25" x14ac:dyDescent="0.2">
      <c r="B5" s="33">
        <v>1</v>
      </c>
      <c r="C5" s="33">
        <v>2</v>
      </c>
      <c r="D5" s="33">
        <v>3</v>
      </c>
      <c r="E5" s="33">
        <v>4</v>
      </c>
      <c r="F5" s="33">
        <v>5</v>
      </c>
      <c r="G5" s="33" t="s">
        <v>18</v>
      </c>
      <c r="H5" s="33" t="s">
        <v>151</v>
      </c>
    </row>
    <row r="6" spans="2:8" ht="15.75" customHeight="1" x14ac:dyDescent="0.25">
      <c r="B6" s="6" t="s">
        <v>7</v>
      </c>
      <c r="C6" s="54">
        <v>1423647</v>
      </c>
      <c r="D6" s="54">
        <v>2107153</v>
      </c>
      <c r="E6" s="55"/>
      <c r="F6" s="189">
        <v>1934953.47</v>
      </c>
      <c r="G6" s="193">
        <f>F6/C6*100</f>
        <v>135.91525638026843</v>
      </c>
      <c r="H6" s="193">
        <f>F6/D6*100</f>
        <v>91.827858252343333</v>
      </c>
    </row>
    <row r="7" spans="2:8" ht="15.75" customHeight="1" x14ac:dyDescent="0.25">
      <c r="B7" s="6" t="s">
        <v>81</v>
      </c>
      <c r="C7" s="4">
        <v>1423647</v>
      </c>
      <c r="D7" s="4">
        <v>2107153</v>
      </c>
      <c r="E7" s="4"/>
      <c r="F7" s="188">
        <v>1934953.47</v>
      </c>
      <c r="G7" s="191">
        <f t="shared" ref="G7:G8" si="0">F7/C7*100</f>
        <v>135.91525638026843</v>
      </c>
      <c r="H7" s="191">
        <f t="shared" ref="H7:H8" si="1">F7/D7*100</f>
        <v>91.827858252343333</v>
      </c>
    </row>
    <row r="8" spans="2:8" x14ac:dyDescent="0.25">
      <c r="B8" s="13" t="s">
        <v>152</v>
      </c>
      <c r="C8" s="4">
        <v>1423647</v>
      </c>
      <c r="D8" s="4">
        <v>2107153</v>
      </c>
      <c r="E8" s="4"/>
      <c r="F8" s="188">
        <v>1934953.47</v>
      </c>
      <c r="G8" s="191">
        <f t="shared" si="0"/>
        <v>135.91525638026843</v>
      </c>
      <c r="H8" s="191">
        <f t="shared" si="1"/>
        <v>91.827858252343333</v>
      </c>
    </row>
  </sheetData>
  <mergeCells count="1">
    <mergeCell ref="B2:H2"/>
  </mergeCell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8"/>
  <sheetViews>
    <sheetView topLeftCell="A7" workbookViewId="0">
      <selection activeCell="I17" sqref="I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2:12" ht="15.75" customHeight="1" x14ac:dyDescent="0.2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2:12" ht="15.6" customHeight="1" x14ac:dyDescent="0.25">
      <c r="B3" s="228" t="s">
        <v>53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</row>
    <row r="4" spans="2:12" ht="18" customHeight="1" x14ac:dyDescent="0.25">
      <c r="B4" s="228" t="s">
        <v>34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</row>
    <row r="5" spans="2:12" ht="15.75" customHeight="1" x14ac:dyDescent="0.25">
      <c r="B5" s="15"/>
      <c r="C5" s="15"/>
      <c r="D5" s="15"/>
      <c r="E5" s="15"/>
      <c r="F5" s="15"/>
      <c r="G5" s="15"/>
      <c r="H5" s="15"/>
      <c r="I5" s="15"/>
      <c r="J5" s="3"/>
      <c r="K5" s="3"/>
      <c r="L5" s="3"/>
    </row>
    <row r="6" spans="2:12" ht="18" x14ac:dyDescent="0.25">
      <c r="B6" s="39"/>
      <c r="C6" s="39"/>
      <c r="D6" s="39"/>
      <c r="E6" s="39"/>
      <c r="F6" s="39"/>
      <c r="G6" s="39"/>
      <c r="H6" s="39"/>
      <c r="I6" s="39"/>
      <c r="J6" s="40"/>
      <c r="K6" s="40"/>
      <c r="L6" s="40"/>
    </row>
    <row r="7" spans="2:12" ht="29.25" customHeight="1" x14ac:dyDescent="0.25">
      <c r="B7" s="222" t="s">
        <v>6</v>
      </c>
      <c r="C7" s="223"/>
      <c r="D7" s="223"/>
      <c r="E7" s="223"/>
      <c r="F7" s="224"/>
      <c r="G7" s="34" t="s">
        <v>62</v>
      </c>
      <c r="H7" s="34" t="s">
        <v>63</v>
      </c>
      <c r="I7" s="34" t="s">
        <v>64</v>
      </c>
      <c r="J7" s="34" t="s">
        <v>65</v>
      </c>
      <c r="K7" s="34" t="s">
        <v>42</v>
      </c>
      <c r="L7" s="34" t="s">
        <v>42</v>
      </c>
    </row>
    <row r="8" spans="2:12" s="27" customFormat="1" ht="11.25" x14ac:dyDescent="0.2">
      <c r="B8" s="225">
        <v>1</v>
      </c>
      <c r="C8" s="226"/>
      <c r="D8" s="226"/>
      <c r="E8" s="226"/>
      <c r="F8" s="227"/>
      <c r="G8" s="35">
        <v>2</v>
      </c>
      <c r="H8" s="35">
        <v>3</v>
      </c>
      <c r="I8" s="35">
        <v>4</v>
      </c>
      <c r="J8" s="35">
        <v>5</v>
      </c>
      <c r="K8" s="35" t="s">
        <v>18</v>
      </c>
      <c r="L8" s="35" t="s">
        <v>19</v>
      </c>
    </row>
    <row r="9" spans="2:12" ht="25.5" x14ac:dyDescent="0.25">
      <c r="B9" s="6">
        <v>8</v>
      </c>
      <c r="C9" s="6"/>
      <c r="D9" s="6"/>
      <c r="E9" s="6"/>
      <c r="F9" s="6" t="s">
        <v>8</v>
      </c>
      <c r="G9" s="4"/>
      <c r="H9" s="4"/>
      <c r="I9" s="4"/>
      <c r="J9" s="28"/>
      <c r="K9" s="28"/>
      <c r="L9" s="28"/>
    </row>
    <row r="10" spans="2:12" x14ac:dyDescent="0.25">
      <c r="B10" s="6"/>
      <c r="C10" s="11">
        <v>84</v>
      </c>
      <c r="D10" s="11"/>
      <c r="E10" s="11"/>
      <c r="F10" s="11" t="s">
        <v>13</v>
      </c>
      <c r="G10" s="4"/>
      <c r="H10" s="4"/>
      <c r="I10" s="4"/>
      <c r="J10" s="28"/>
      <c r="K10" s="28"/>
      <c r="L10" s="28"/>
    </row>
    <row r="11" spans="2:12" ht="51" x14ac:dyDescent="0.25">
      <c r="B11" s="7"/>
      <c r="C11" s="7"/>
      <c r="D11" s="7">
        <v>841</v>
      </c>
      <c r="E11" s="7"/>
      <c r="F11" s="29" t="s">
        <v>35</v>
      </c>
      <c r="G11" s="4"/>
      <c r="H11" s="4"/>
      <c r="I11" s="4"/>
      <c r="J11" s="28"/>
      <c r="K11" s="28"/>
      <c r="L11" s="28"/>
    </row>
    <row r="12" spans="2:12" ht="25.5" x14ac:dyDescent="0.25">
      <c r="B12" s="7"/>
      <c r="C12" s="7"/>
      <c r="D12" s="7"/>
      <c r="E12" s="7">
        <v>8413</v>
      </c>
      <c r="F12" s="29" t="s">
        <v>36</v>
      </c>
      <c r="G12" s="4"/>
      <c r="H12" s="4"/>
      <c r="I12" s="4"/>
      <c r="J12" s="28"/>
      <c r="K12" s="28"/>
      <c r="L12" s="28"/>
    </row>
    <row r="13" spans="2:12" x14ac:dyDescent="0.25">
      <c r="B13" s="7"/>
      <c r="C13" s="7"/>
      <c r="D13" s="7"/>
      <c r="E13" s="8" t="s">
        <v>24</v>
      </c>
      <c r="F13" s="13"/>
      <c r="G13" s="4"/>
      <c r="H13" s="4"/>
      <c r="I13" s="4"/>
      <c r="J13" s="28"/>
      <c r="K13" s="28"/>
      <c r="L13" s="28"/>
    </row>
    <row r="14" spans="2:12" ht="25.5" x14ac:dyDescent="0.25">
      <c r="B14" s="9">
        <v>5</v>
      </c>
      <c r="C14" s="10"/>
      <c r="D14" s="10"/>
      <c r="E14" s="10"/>
      <c r="F14" s="21" t="s">
        <v>9</v>
      </c>
      <c r="G14" s="4"/>
      <c r="H14" s="4"/>
      <c r="I14" s="4"/>
      <c r="J14" s="28"/>
      <c r="K14" s="28"/>
      <c r="L14" s="28"/>
    </row>
    <row r="15" spans="2:12" ht="25.5" x14ac:dyDescent="0.25">
      <c r="B15" s="11"/>
      <c r="C15" s="11">
        <v>54</v>
      </c>
      <c r="D15" s="11"/>
      <c r="E15" s="11"/>
      <c r="F15" s="22" t="s">
        <v>14</v>
      </c>
      <c r="G15" s="4"/>
      <c r="H15" s="4"/>
      <c r="I15" s="5"/>
      <c r="J15" s="28"/>
      <c r="K15" s="28"/>
      <c r="L15" s="28"/>
    </row>
    <row r="16" spans="2:12" ht="63.75" x14ac:dyDescent="0.25">
      <c r="B16" s="11"/>
      <c r="C16" s="11"/>
      <c r="D16" s="11">
        <v>541</v>
      </c>
      <c r="E16" s="29"/>
      <c r="F16" s="29" t="s">
        <v>37</v>
      </c>
      <c r="G16" s="4"/>
      <c r="H16" s="4"/>
      <c r="I16" s="5"/>
      <c r="J16" s="28"/>
      <c r="K16" s="28"/>
      <c r="L16" s="28"/>
    </row>
    <row r="17" spans="2:12" ht="38.25" x14ac:dyDescent="0.25">
      <c r="B17" s="11"/>
      <c r="C17" s="11"/>
      <c r="D17" s="11"/>
      <c r="E17" s="29">
        <v>5413</v>
      </c>
      <c r="F17" s="29" t="s">
        <v>38</v>
      </c>
      <c r="G17" s="4"/>
      <c r="H17" s="4"/>
      <c r="I17" s="5"/>
      <c r="J17" s="28"/>
      <c r="K17" s="28"/>
      <c r="L17" s="28"/>
    </row>
    <row r="18" spans="2:12" x14ac:dyDescent="0.25">
      <c r="B18" s="12"/>
      <c r="C18" s="10"/>
      <c r="D18" s="10"/>
      <c r="E18" s="10"/>
      <c r="F18" s="21" t="s">
        <v>24</v>
      </c>
      <c r="G18" s="4"/>
      <c r="H18" s="4"/>
      <c r="I18" s="4"/>
      <c r="J18" s="28"/>
      <c r="K18" s="28"/>
      <c r="L18" s="28"/>
    </row>
  </sheetData>
  <mergeCells count="4">
    <mergeCell ref="B7:F7"/>
    <mergeCell ref="B4:L4"/>
    <mergeCell ref="B8:F8"/>
    <mergeCell ref="B3:L3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6"/>
  <sheetViews>
    <sheetView zoomScaleNormal="100" workbookViewId="0">
      <selection activeCell="B11" sqref="B11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15"/>
      <c r="C1" s="15"/>
      <c r="D1" s="15"/>
      <c r="E1" s="15"/>
      <c r="F1" s="3"/>
      <c r="G1" s="3"/>
      <c r="H1" s="3"/>
    </row>
    <row r="2" spans="2:8" ht="15.75" customHeight="1" x14ac:dyDescent="0.25">
      <c r="B2" s="197" t="s">
        <v>39</v>
      </c>
      <c r="C2" s="197"/>
      <c r="D2" s="197"/>
      <c r="E2" s="197"/>
      <c r="F2" s="197"/>
      <c r="G2" s="197"/>
      <c r="H2" s="197"/>
    </row>
    <row r="3" spans="2:8" ht="18" x14ac:dyDescent="0.25">
      <c r="B3" s="39"/>
      <c r="C3" s="39"/>
      <c r="D3" s="39"/>
      <c r="E3" s="39"/>
      <c r="F3" s="40"/>
      <c r="G3" s="40"/>
      <c r="H3" s="40"/>
    </row>
    <row r="4" spans="2:8" ht="31.5" customHeight="1" x14ac:dyDescent="0.25">
      <c r="B4" s="32" t="s">
        <v>6</v>
      </c>
      <c r="C4" s="32" t="s">
        <v>243</v>
      </c>
      <c r="D4" s="32" t="s">
        <v>244</v>
      </c>
      <c r="E4" s="32" t="s">
        <v>64</v>
      </c>
      <c r="F4" s="32" t="s">
        <v>245</v>
      </c>
      <c r="G4" s="32" t="s">
        <v>16</v>
      </c>
      <c r="H4" s="32" t="s">
        <v>42</v>
      </c>
    </row>
    <row r="5" spans="2:8" s="27" customFormat="1" ht="11.25" x14ac:dyDescent="0.2">
      <c r="B5" s="33">
        <v>1</v>
      </c>
      <c r="C5" s="33">
        <v>2</v>
      </c>
      <c r="D5" s="33">
        <v>3</v>
      </c>
      <c r="E5" s="33">
        <v>4</v>
      </c>
      <c r="F5" s="33">
        <v>5</v>
      </c>
      <c r="G5" s="33" t="s">
        <v>18</v>
      </c>
      <c r="H5" s="33" t="s">
        <v>151</v>
      </c>
    </row>
    <row r="6" spans="2:8" x14ac:dyDescent="0.25">
      <c r="B6" s="6" t="s">
        <v>72</v>
      </c>
      <c r="C6" s="54">
        <f>SUM(C7:C14)</f>
        <v>1445620</v>
      </c>
      <c r="D6" s="54">
        <f t="shared" ref="D6:F6" si="0">SUM(D7:D14)</f>
        <v>2107153</v>
      </c>
      <c r="E6" s="55">
        <f t="shared" si="0"/>
        <v>0</v>
      </c>
      <c r="F6" s="174">
        <f t="shared" si="0"/>
        <v>1945959.56</v>
      </c>
      <c r="G6" s="175">
        <f>F6/C6*100</f>
        <v>134.6107248101161</v>
      </c>
      <c r="H6" s="175">
        <f>F6/D6*100</f>
        <v>92.350178653377341</v>
      </c>
    </row>
    <row r="7" spans="2:8" x14ac:dyDescent="0.25">
      <c r="B7" s="22" t="s">
        <v>30</v>
      </c>
      <c r="C7" s="4">
        <v>2954</v>
      </c>
      <c r="D7" s="4">
        <v>27269</v>
      </c>
      <c r="E7" s="4"/>
      <c r="F7" s="176">
        <v>27234.11</v>
      </c>
      <c r="G7" s="66">
        <f t="shared" ref="G7:G24" si="1">F7/C7*100</f>
        <v>921.94008124576851</v>
      </c>
      <c r="H7" s="66">
        <f t="shared" ref="H7:H24" si="2">F7/D7*100</f>
        <v>99.872052513843556</v>
      </c>
    </row>
    <row r="8" spans="2:8" x14ac:dyDescent="0.25">
      <c r="B8" s="51" t="s">
        <v>73</v>
      </c>
      <c r="C8" s="4">
        <v>48454</v>
      </c>
      <c r="D8" s="4">
        <v>64475</v>
      </c>
      <c r="E8" s="4"/>
      <c r="F8" s="176">
        <v>64458.31</v>
      </c>
      <c r="G8" s="66">
        <f t="shared" si="1"/>
        <v>133.02990465183473</v>
      </c>
      <c r="H8" s="66">
        <f t="shared" si="2"/>
        <v>99.974113997673513</v>
      </c>
    </row>
    <row r="9" spans="2:8" x14ac:dyDescent="0.25">
      <c r="B9" s="52" t="s">
        <v>74</v>
      </c>
      <c r="C9" s="4">
        <v>128440</v>
      </c>
      <c r="D9" s="4">
        <v>224877</v>
      </c>
      <c r="E9" s="4"/>
      <c r="F9" s="176">
        <v>224877</v>
      </c>
      <c r="G9" s="66">
        <f t="shared" si="1"/>
        <v>175.08330738087824</v>
      </c>
      <c r="H9" s="66">
        <f t="shared" si="2"/>
        <v>100</v>
      </c>
    </row>
    <row r="10" spans="2:8" x14ac:dyDescent="0.25">
      <c r="B10" s="52" t="s">
        <v>75</v>
      </c>
      <c r="C10" s="4">
        <v>480</v>
      </c>
      <c r="D10" s="4">
        <v>230775</v>
      </c>
      <c r="E10" s="4"/>
      <c r="F10" s="176">
        <v>90483</v>
      </c>
      <c r="G10" s="66">
        <f>F10/C10*100</f>
        <v>18850.625</v>
      </c>
      <c r="H10" s="66">
        <f>F10/D10*100</f>
        <v>39.208319792005199</v>
      </c>
    </row>
    <row r="11" spans="2:8" x14ac:dyDescent="0.25">
      <c r="B11" s="22" t="s">
        <v>76</v>
      </c>
      <c r="C11" s="4">
        <v>1931</v>
      </c>
      <c r="D11" s="4">
        <v>0</v>
      </c>
      <c r="E11" s="5"/>
      <c r="F11" s="176"/>
      <c r="G11" s="66">
        <f t="shared" si="1"/>
        <v>0</v>
      </c>
      <c r="H11" s="66" t="e">
        <f t="shared" si="2"/>
        <v>#DIV/0!</v>
      </c>
    </row>
    <row r="12" spans="2:8" x14ac:dyDescent="0.25">
      <c r="B12" s="53" t="s">
        <v>77</v>
      </c>
      <c r="C12" s="4">
        <v>1229119</v>
      </c>
      <c r="D12" s="4">
        <v>1504842</v>
      </c>
      <c r="E12" s="5"/>
      <c r="F12" s="176">
        <v>1481644.6</v>
      </c>
      <c r="G12" s="66">
        <f t="shared" si="1"/>
        <v>120.54525233114126</v>
      </c>
      <c r="H12" s="66">
        <f t="shared" si="2"/>
        <v>98.458482684560906</v>
      </c>
    </row>
    <row r="13" spans="2:8" x14ac:dyDescent="0.25">
      <c r="B13" s="22" t="s">
        <v>78</v>
      </c>
      <c r="C13" s="4">
        <v>24400</v>
      </c>
      <c r="D13" s="4">
        <v>40570</v>
      </c>
      <c r="E13" s="5"/>
      <c r="F13" s="176">
        <v>39670.559999999998</v>
      </c>
      <c r="G13" s="66">
        <f t="shared" si="1"/>
        <v>162.58426229508197</v>
      </c>
      <c r="H13" s="66">
        <f t="shared" si="2"/>
        <v>97.782992358885863</v>
      </c>
    </row>
    <row r="14" spans="2:8" x14ac:dyDescent="0.25">
      <c r="B14" s="53" t="s">
        <v>79</v>
      </c>
      <c r="C14" s="4">
        <v>9842</v>
      </c>
      <c r="D14" s="4">
        <v>14345</v>
      </c>
      <c r="E14" s="5"/>
      <c r="F14" s="176">
        <v>17591.98</v>
      </c>
      <c r="G14" s="66">
        <f>F14/C14*100</f>
        <v>178.74395448079659</v>
      </c>
      <c r="H14" s="66">
        <f t="shared" si="2"/>
        <v>122.63492506099686</v>
      </c>
    </row>
    <row r="15" spans="2:8" x14ac:dyDescent="0.25">
      <c r="B15" s="11"/>
      <c r="C15" s="4"/>
      <c r="D15" s="4"/>
      <c r="E15" s="5"/>
      <c r="F15" s="176"/>
      <c r="G15" s="66"/>
      <c r="H15" s="66"/>
    </row>
    <row r="16" spans="2:8" x14ac:dyDescent="0.25">
      <c r="B16" s="63" t="s">
        <v>80</v>
      </c>
      <c r="C16" s="54">
        <f>SUM(C17:C24)</f>
        <v>1423647</v>
      </c>
      <c r="D16" s="54">
        <f>SUM(D17:D24)</f>
        <v>2107153</v>
      </c>
      <c r="E16" s="55">
        <f t="shared" ref="E16" si="3">SUM(E17:E24)</f>
        <v>0</v>
      </c>
      <c r="F16" s="174">
        <f>SUM(F17:F24)</f>
        <v>1934953.47</v>
      </c>
      <c r="G16" s="175">
        <f t="shared" si="1"/>
        <v>135.91525638026843</v>
      </c>
      <c r="H16" s="175">
        <f t="shared" si="2"/>
        <v>91.827858252343333</v>
      </c>
    </row>
    <row r="17" spans="2:8" ht="15.75" customHeight="1" x14ac:dyDescent="0.25">
      <c r="B17" s="11" t="s">
        <v>30</v>
      </c>
      <c r="C17" s="4">
        <v>2954</v>
      </c>
      <c r="D17" s="4">
        <v>27269</v>
      </c>
      <c r="E17" s="5"/>
      <c r="F17" s="176">
        <v>27234.11</v>
      </c>
      <c r="G17" s="66">
        <f t="shared" si="1"/>
        <v>921.94008124576851</v>
      </c>
      <c r="H17" s="66">
        <f t="shared" si="2"/>
        <v>99.872052513843556</v>
      </c>
    </row>
    <row r="18" spans="2:8" ht="15.75" customHeight="1" x14ac:dyDescent="0.25">
      <c r="B18" s="11" t="s">
        <v>73</v>
      </c>
      <c r="C18" s="4">
        <v>43980</v>
      </c>
      <c r="D18" s="4">
        <v>64475</v>
      </c>
      <c r="E18" s="4"/>
      <c r="F18" s="176">
        <v>63310.05</v>
      </c>
      <c r="G18" s="66">
        <f t="shared" si="1"/>
        <v>143.95190995907231</v>
      </c>
      <c r="H18" s="66">
        <f t="shared" si="2"/>
        <v>98.193175649476544</v>
      </c>
    </row>
    <row r="19" spans="2:8" x14ac:dyDescent="0.25">
      <c r="B19" s="51" t="s">
        <v>74</v>
      </c>
      <c r="C19" s="4">
        <v>128440</v>
      </c>
      <c r="D19" s="4">
        <v>224877</v>
      </c>
      <c r="E19" s="4"/>
      <c r="F19" s="176">
        <v>224877</v>
      </c>
      <c r="G19" s="66">
        <f t="shared" si="1"/>
        <v>175.08330738087824</v>
      </c>
      <c r="H19" s="66">
        <f t="shared" si="2"/>
        <v>100</v>
      </c>
    </row>
    <row r="20" spans="2:8" x14ac:dyDescent="0.25">
      <c r="B20" s="52" t="s">
        <v>75</v>
      </c>
      <c r="C20" s="4">
        <v>480</v>
      </c>
      <c r="D20" s="4">
        <v>230775</v>
      </c>
      <c r="E20" s="4"/>
      <c r="F20" s="176">
        <v>90483</v>
      </c>
      <c r="G20" s="66">
        <f t="shared" si="1"/>
        <v>18850.625</v>
      </c>
      <c r="H20" s="66">
        <f t="shared" si="2"/>
        <v>39.208319792005199</v>
      </c>
    </row>
    <row r="21" spans="2:8" x14ac:dyDescent="0.25">
      <c r="B21" s="70" t="s">
        <v>76</v>
      </c>
      <c r="C21" s="4">
        <v>1932</v>
      </c>
      <c r="D21" s="4">
        <v>0</v>
      </c>
      <c r="E21" s="4"/>
      <c r="F21" s="176"/>
      <c r="G21" s="66">
        <f t="shared" si="1"/>
        <v>0</v>
      </c>
      <c r="H21" s="66" t="e">
        <f t="shared" si="2"/>
        <v>#DIV/0!</v>
      </c>
    </row>
    <row r="22" spans="2:8" x14ac:dyDescent="0.25">
      <c r="B22" s="22" t="s">
        <v>77</v>
      </c>
      <c r="C22" s="4">
        <v>1222509</v>
      </c>
      <c r="D22" s="4">
        <v>1504842</v>
      </c>
      <c r="E22" s="5"/>
      <c r="F22" s="176">
        <v>1479285.38</v>
      </c>
      <c r="G22" s="66">
        <f t="shared" si="1"/>
        <v>121.00404823195574</v>
      </c>
      <c r="H22" s="66">
        <f t="shared" si="2"/>
        <v>98.301707421775831</v>
      </c>
    </row>
    <row r="23" spans="2:8" x14ac:dyDescent="0.25">
      <c r="B23" s="53" t="s">
        <v>78</v>
      </c>
      <c r="C23" s="4">
        <v>14155</v>
      </c>
      <c r="D23" s="4">
        <v>40570</v>
      </c>
      <c r="E23" s="5"/>
      <c r="F23" s="176">
        <v>33198.92</v>
      </c>
      <c r="G23" s="66">
        <f t="shared" si="1"/>
        <v>234.5384669728011</v>
      </c>
      <c r="H23" s="66">
        <f t="shared" si="2"/>
        <v>81.831205324131133</v>
      </c>
    </row>
    <row r="24" spans="2:8" x14ac:dyDescent="0.25">
      <c r="B24" s="22" t="s">
        <v>79</v>
      </c>
      <c r="C24" s="4">
        <v>9197</v>
      </c>
      <c r="D24" s="4">
        <v>14345</v>
      </c>
      <c r="E24" s="5"/>
      <c r="F24" s="176">
        <v>16565.009999999998</v>
      </c>
      <c r="G24" s="66">
        <f t="shared" si="1"/>
        <v>180.11318908339675</v>
      </c>
      <c r="H24" s="66">
        <f t="shared" si="2"/>
        <v>115.47584524224467</v>
      </c>
    </row>
    <row r="25" spans="2:8" x14ac:dyDescent="0.25">
      <c r="B25" s="53"/>
      <c r="C25" s="4"/>
      <c r="D25" s="4"/>
      <c r="E25" s="5"/>
      <c r="F25" s="176"/>
      <c r="G25" s="66"/>
      <c r="H25" s="66"/>
    </row>
    <row r="26" spans="2:8" x14ac:dyDescent="0.25">
      <c r="B26" s="11" t="s">
        <v>15</v>
      </c>
      <c r="C26" s="4"/>
      <c r="D26" s="4"/>
      <c r="E26" s="5"/>
      <c r="F26" s="28"/>
      <c r="G26" s="28"/>
      <c r="H26" s="28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R14"/>
  <sheetViews>
    <sheetView workbookViewId="0">
      <selection activeCell="K12" sqref="K12"/>
    </sheetView>
  </sheetViews>
  <sheetFormatPr defaultRowHeight="15" x14ac:dyDescent="0.25"/>
  <cols>
    <col min="4" max="4" width="7" customWidth="1"/>
    <col min="5" max="5" width="25.140625" customWidth="1"/>
    <col min="6" max="8" width="25.28515625" customWidth="1"/>
    <col min="9" max="9" width="15.7109375" customWidth="1"/>
  </cols>
  <sheetData>
    <row r="2" spans="2:18" ht="15.75" x14ac:dyDescent="0.25">
      <c r="B2" s="197" t="s">
        <v>10</v>
      </c>
      <c r="C2" s="197"/>
      <c r="D2" s="197"/>
      <c r="E2" s="197"/>
      <c r="F2" s="197"/>
      <c r="G2" s="197"/>
      <c r="H2" s="197"/>
      <c r="I2" s="197"/>
      <c r="J2" s="30"/>
      <c r="K2" s="30"/>
      <c r="L2" s="30"/>
      <c r="M2" s="30"/>
      <c r="N2" s="30"/>
      <c r="O2" s="30"/>
      <c r="P2" s="30"/>
      <c r="Q2" s="30"/>
      <c r="R2" s="30"/>
    </row>
    <row r="3" spans="2:18" s="31" customFormat="1" ht="15.75" x14ac:dyDescent="0.25">
      <c r="B3" s="230" t="s">
        <v>54</v>
      </c>
      <c r="C3" s="230"/>
      <c r="D3" s="230"/>
      <c r="E3" s="230"/>
      <c r="F3" s="230"/>
      <c r="G3" s="230"/>
      <c r="H3" s="230"/>
      <c r="I3" s="230"/>
    </row>
    <row r="4" spans="2:18" s="31" customFormat="1" ht="15.75" x14ac:dyDescent="0.25">
      <c r="B4" s="50"/>
      <c r="C4" s="50"/>
      <c r="D4" s="50"/>
      <c r="E4" s="50"/>
      <c r="F4" s="50"/>
      <c r="G4" s="50"/>
      <c r="H4" s="50"/>
      <c r="I4" s="50"/>
    </row>
    <row r="5" spans="2:18" ht="25.5" x14ac:dyDescent="0.25">
      <c r="B5" s="222" t="s">
        <v>6</v>
      </c>
      <c r="C5" s="223"/>
      <c r="D5" s="223"/>
      <c r="E5" s="224"/>
      <c r="F5" s="32" t="s">
        <v>63</v>
      </c>
      <c r="G5" s="32" t="s">
        <v>64</v>
      </c>
      <c r="H5" s="32" t="s">
        <v>68</v>
      </c>
      <c r="I5" s="32" t="s">
        <v>42</v>
      </c>
    </row>
    <row r="6" spans="2:18" s="27" customFormat="1" ht="11.25" customHeight="1" x14ac:dyDescent="0.2">
      <c r="B6" s="225">
        <v>1</v>
      </c>
      <c r="C6" s="226"/>
      <c r="D6" s="226"/>
      <c r="E6" s="227"/>
      <c r="F6" s="33">
        <v>2</v>
      </c>
      <c r="G6" s="33">
        <v>3</v>
      </c>
      <c r="H6" s="33">
        <v>4</v>
      </c>
      <c r="I6" s="33" t="s">
        <v>41</v>
      </c>
    </row>
    <row r="7" spans="2:18" ht="27" customHeight="1" x14ac:dyDescent="0.25">
      <c r="B7" s="229">
        <v>102</v>
      </c>
      <c r="C7" s="229"/>
      <c r="D7" s="229"/>
      <c r="E7" s="37" t="s">
        <v>83</v>
      </c>
      <c r="F7" s="4"/>
      <c r="G7" s="4"/>
      <c r="H7" s="4"/>
      <c r="I7" s="4"/>
    </row>
    <row r="8" spans="2:18" ht="33" customHeight="1" x14ac:dyDescent="0.25">
      <c r="B8" s="229">
        <v>10202</v>
      </c>
      <c r="C8" s="229"/>
      <c r="D8" s="229"/>
      <c r="E8" s="37" t="s">
        <v>84</v>
      </c>
      <c r="F8" s="4"/>
      <c r="G8" s="4"/>
      <c r="H8" s="4"/>
      <c r="I8" s="4"/>
    </row>
    <row r="9" spans="2:18" x14ac:dyDescent="0.25">
      <c r="B9" s="229"/>
      <c r="C9" s="229"/>
      <c r="D9" s="229"/>
      <c r="E9" s="37"/>
      <c r="F9" s="28"/>
      <c r="G9" s="28"/>
      <c r="H9" s="28"/>
      <c r="I9" s="28"/>
    </row>
    <row r="10" spans="2:18" x14ac:dyDescent="0.25">
      <c r="B10" s="231"/>
      <c r="C10" s="232"/>
      <c r="D10" s="233"/>
      <c r="E10" s="28"/>
      <c r="F10" s="28"/>
      <c r="G10" s="28"/>
      <c r="H10" s="28"/>
      <c r="I10" s="28"/>
    </row>
    <row r="11" spans="2:18" x14ac:dyDescent="0.25">
      <c r="B11" s="231"/>
      <c r="C11" s="232"/>
      <c r="D11" s="233"/>
      <c r="E11" s="28"/>
      <c r="F11" s="28"/>
      <c r="G11" s="28"/>
      <c r="H11" s="28"/>
      <c r="I11" s="28"/>
    </row>
    <row r="12" spans="2:18" x14ac:dyDescent="0.25">
      <c r="B12" s="231"/>
      <c r="C12" s="232"/>
      <c r="D12" s="233"/>
      <c r="E12" s="28"/>
      <c r="F12" s="28"/>
      <c r="G12" s="28"/>
      <c r="H12" s="28"/>
      <c r="I12" s="28"/>
    </row>
    <row r="13" spans="2:18" x14ac:dyDescent="0.25">
      <c r="B13" s="231"/>
      <c r="C13" s="232"/>
      <c r="D13" s="233"/>
      <c r="E13" s="28"/>
      <c r="F13" s="28"/>
      <c r="G13" s="28"/>
      <c r="H13" s="28"/>
      <c r="I13" s="28"/>
    </row>
    <row r="14" spans="2:18" x14ac:dyDescent="0.25">
      <c r="B14" s="231"/>
      <c r="C14" s="232"/>
      <c r="D14" s="233"/>
      <c r="E14" s="28"/>
      <c r="F14" s="28"/>
      <c r="G14" s="28"/>
      <c r="H14" s="28"/>
      <c r="I14" s="28"/>
    </row>
  </sheetData>
  <mergeCells count="12">
    <mergeCell ref="B14:D14"/>
    <mergeCell ref="B9:D9"/>
    <mergeCell ref="B10:D10"/>
    <mergeCell ref="B11:D11"/>
    <mergeCell ref="B12:D12"/>
    <mergeCell ref="B13:D13"/>
    <mergeCell ref="B8:D8"/>
    <mergeCell ref="B3:I3"/>
    <mergeCell ref="B2:I2"/>
    <mergeCell ref="B5:E5"/>
    <mergeCell ref="B6:E6"/>
    <mergeCell ref="B7:D7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191"/>
  <sheetViews>
    <sheetView tabSelected="1" zoomScaleNormal="100" workbookViewId="0">
      <selection activeCell="E167" sqref="E16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38.85546875" customWidth="1"/>
    <col min="6" max="7" width="25.28515625" customWidth="1"/>
    <col min="8" max="8" width="15.7109375" customWidth="1"/>
  </cols>
  <sheetData>
    <row r="1" spans="2:8" ht="18" x14ac:dyDescent="0.25">
      <c r="B1" s="2"/>
      <c r="C1" s="2"/>
      <c r="D1" s="2"/>
      <c r="E1" s="2"/>
      <c r="F1" s="2"/>
      <c r="G1" s="2"/>
      <c r="H1" s="3"/>
    </row>
    <row r="2" spans="2:8" ht="15.75" x14ac:dyDescent="0.25">
      <c r="B2" s="274" t="s">
        <v>55</v>
      </c>
      <c r="C2" s="274"/>
      <c r="D2" s="274"/>
      <c r="E2" s="274"/>
      <c r="F2" s="274"/>
      <c r="G2" s="274"/>
      <c r="H2" s="274"/>
    </row>
    <row r="3" spans="2:8" ht="18" x14ac:dyDescent="0.25">
      <c r="B3" s="39"/>
      <c r="C3" s="39"/>
      <c r="D3" s="39"/>
      <c r="E3" s="39"/>
      <c r="F3" s="39"/>
      <c r="G3" s="39"/>
      <c r="H3" s="40"/>
    </row>
    <row r="4" spans="2:8" ht="25.5" x14ac:dyDescent="0.25">
      <c r="B4" s="275" t="s">
        <v>6</v>
      </c>
      <c r="C4" s="276"/>
      <c r="D4" s="276"/>
      <c r="E4" s="277"/>
      <c r="F4" s="177" t="s">
        <v>244</v>
      </c>
      <c r="G4" s="177" t="s">
        <v>245</v>
      </c>
      <c r="H4" s="177" t="s">
        <v>42</v>
      </c>
    </row>
    <row r="5" spans="2:8" s="27" customFormat="1" ht="22.15" customHeight="1" x14ac:dyDescent="0.2">
      <c r="B5" s="278">
        <v>1</v>
      </c>
      <c r="C5" s="279"/>
      <c r="D5" s="279"/>
      <c r="E5" s="280"/>
      <c r="F5" s="178">
        <v>2</v>
      </c>
      <c r="G5" s="178">
        <v>4</v>
      </c>
      <c r="H5" s="178" t="s">
        <v>41</v>
      </c>
    </row>
    <row r="6" spans="2:8" s="27" customFormat="1" ht="19.899999999999999" customHeight="1" x14ac:dyDescent="0.2">
      <c r="B6" s="179">
        <v>18651</v>
      </c>
      <c r="C6" s="285" t="s">
        <v>237</v>
      </c>
      <c r="D6" s="285"/>
      <c r="E6" s="286"/>
      <c r="F6" s="180"/>
      <c r="G6" s="178"/>
      <c r="H6" s="178"/>
    </row>
    <row r="7" spans="2:8" s="27" customFormat="1" ht="19.899999999999999" customHeight="1" x14ac:dyDescent="0.2">
      <c r="B7" s="284" t="s">
        <v>236</v>
      </c>
      <c r="C7" s="279"/>
      <c r="D7" s="279"/>
      <c r="E7" s="280"/>
      <c r="F7" s="181">
        <f t="shared" ref="F7:G7" si="0">SUM(F8:F14)</f>
        <v>2107153</v>
      </c>
      <c r="G7" s="182">
        <f t="shared" si="0"/>
        <v>1945959.56</v>
      </c>
      <c r="H7" s="183">
        <f t="shared" ref="H7:H14" si="1">G7/F7*100</f>
        <v>92.350178653377341</v>
      </c>
    </row>
    <row r="8" spans="2:8" s="27" customFormat="1" ht="25.15" customHeight="1" x14ac:dyDescent="0.2">
      <c r="B8" s="287">
        <v>1</v>
      </c>
      <c r="C8" s="288"/>
      <c r="D8" s="289"/>
      <c r="E8" s="22" t="s">
        <v>177</v>
      </c>
      <c r="F8" s="4">
        <v>27269</v>
      </c>
      <c r="G8" s="166">
        <v>27234.11</v>
      </c>
      <c r="H8" s="167">
        <f t="shared" si="1"/>
        <v>99.872052513843556</v>
      </c>
    </row>
    <row r="9" spans="2:8" s="27" customFormat="1" ht="22.9" customHeight="1" x14ac:dyDescent="0.2">
      <c r="B9" s="287">
        <v>3</v>
      </c>
      <c r="C9" s="288"/>
      <c r="D9" s="289"/>
      <c r="E9" s="51" t="s">
        <v>238</v>
      </c>
      <c r="F9" s="4">
        <v>64475</v>
      </c>
      <c r="G9" s="166">
        <v>64458.31</v>
      </c>
      <c r="H9" s="167">
        <f t="shared" si="1"/>
        <v>99.974113997673513</v>
      </c>
    </row>
    <row r="10" spans="2:8" s="27" customFormat="1" ht="22.9" customHeight="1" x14ac:dyDescent="0.2">
      <c r="B10" s="287">
        <v>4</v>
      </c>
      <c r="C10" s="288"/>
      <c r="D10" s="289"/>
      <c r="E10" s="52" t="s">
        <v>162</v>
      </c>
      <c r="F10" s="4">
        <v>224877</v>
      </c>
      <c r="G10" s="166">
        <v>224877</v>
      </c>
      <c r="H10" s="167">
        <f t="shared" si="1"/>
        <v>100</v>
      </c>
    </row>
    <row r="11" spans="2:8" s="27" customFormat="1" ht="21.6" customHeight="1" x14ac:dyDescent="0.2">
      <c r="B11" s="287">
        <v>5</v>
      </c>
      <c r="C11" s="288"/>
      <c r="D11" s="289"/>
      <c r="E11" s="52" t="s">
        <v>172</v>
      </c>
      <c r="F11" s="4">
        <v>230775</v>
      </c>
      <c r="G11" s="166">
        <v>90483</v>
      </c>
      <c r="H11" s="167">
        <f t="shared" si="1"/>
        <v>39.208319792005199</v>
      </c>
    </row>
    <row r="12" spans="2:8" s="27" customFormat="1" ht="22.9" customHeight="1" x14ac:dyDescent="0.2">
      <c r="B12" s="287">
        <v>5</v>
      </c>
      <c r="C12" s="288"/>
      <c r="D12" s="289"/>
      <c r="E12" s="53" t="s">
        <v>240</v>
      </c>
      <c r="F12" s="4">
        <v>1504842</v>
      </c>
      <c r="G12" s="166">
        <v>1481644.6</v>
      </c>
      <c r="H12" s="167">
        <f t="shared" si="1"/>
        <v>98.458482684560906</v>
      </c>
    </row>
    <row r="13" spans="2:8" s="27" customFormat="1" ht="25.15" customHeight="1" x14ac:dyDescent="0.2">
      <c r="B13" s="287">
        <v>5</v>
      </c>
      <c r="C13" s="288"/>
      <c r="D13" s="289"/>
      <c r="E13" s="22" t="s">
        <v>239</v>
      </c>
      <c r="F13" s="4">
        <v>40570</v>
      </c>
      <c r="G13" s="166">
        <v>39670.559999999998</v>
      </c>
      <c r="H13" s="167">
        <f t="shared" si="1"/>
        <v>97.782992358885863</v>
      </c>
    </row>
    <row r="14" spans="2:8" s="27" customFormat="1" ht="23.45" customHeight="1" x14ac:dyDescent="0.2">
      <c r="B14" s="287">
        <v>6</v>
      </c>
      <c r="C14" s="288"/>
      <c r="D14" s="289"/>
      <c r="E14" s="53" t="s">
        <v>241</v>
      </c>
      <c r="F14" s="4">
        <v>14345</v>
      </c>
      <c r="G14" s="166">
        <v>17591.98</v>
      </c>
      <c r="H14" s="167">
        <f t="shared" si="1"/>
        <v>122.63492506099686</v>
      </c>
    </row>
    <row r="15" spans="2:8" s="38" customFormat="1" ht="30" customHeight="1" x14ac:dyDescent="0.25">
      <c r="B15" s="268" t="s">
        <v>153</v>
      </c>
      <c r="C15" s="269"/>
      <c r="D15" s="270"/>
      <c r="E15" s="76" t="s">
        <v>154</v>
      </c>
      <c r="F15" s="156">
        <f>F16+F63+F68</f>
        <v>1725772</v>
      </c>
      <c r="G15" s="155">
        <f>G16+G63+G68</f>
        <v>1700215.1500000004</v>
      </c>
      <c r="H15" s="140">
        <f t="shared" ref="H15:H17" si="2">G15/F15*100</f>
        <v>98.5191062318777</v>
      </c>
    </row>
    <row r="16" spans="2:8" s="38" customFormat="1" ht="30" customHeight="1" x14ac:dyDescent="0.25">
      <c r="B16" s="261" t="s">
        <v>155</v>
      </c>
      <c r="C16" s="253"/>
      <c r="D16" s="254"/>
      <c r="E16" s="77" t="s">
        <v>156</v>
      </c>
      <c r="F16" s="157">
        <f>F17+F36</f>
        <v>1601695</v>
      </c>
      <c r="G16" s="158">
        <f>G17+G36</f>
        <v>1576138.1500000004</v>
      </c>
      <c r="H16" s="139">
        <f t="shared" si="2"/>
        <v>98.40438722728112</v>
      </c>
    </row>
    <row r="17" spans="2:8" s="38" customFormat="1" ht="30" customHeight="1" x14ac:dyDescent="0.25">
      <c r="B17" s="249" t="s">
        <v>157</v>
      </c>
      <c r="C17" s="250"/>
      <c r="D17" s="251"/>
      <c r="E17" s="78" t="s">
        <v>158</v>
      </c>
      <c r="F17" s="141">
        <f>F18+F34</f>
        <v>1500895</v>
      </c>
      <c r="G17" s="142">
        <f>G18+G34</f>
        <v>1475338.1500000004</v>
      </c>
      <c r="H17" s="142">
        <f t="shared" si="2"/>
        <v>98.297225988493551</v>
      </c>
    </row>
    <row r="18" spans="2:8" s="38" customFormat="1" ht="30" customHeight="1" x14ac:dyDescent="0.25">
      <c r="B18" s="281">
        <v>3</v>
      </c>
      <c r="C18" s="282"/>
      <c r="D18" s="283"/>
      <c r="E18" s="79" t="s">
        <v>3</v>
      </c>
      <c r="F18" s="108">
        <f>F19+F25+F34</f>
        <v>1500895</v>
      </c>
      <c r="G18" s="109">
        <f>G19+G25</f>
        <v>1474541.1500000004</v>
      </c>
      <c r="H18" s="109">
        <f>G18/F18*100</f>
        <v>98.244124339144335</v>
      </c>
    </row>
    <row r="19" spans="2:8" s="38" customFormat="1" ht="21.6" customHeight="1" x14ac:dyDescent="0.25">
      <c r="B19" s="281">
        <v>31</v>
      </c>
      <c r="C19" s="282"/>
      <c r="D19" s="283"/>
      <c r="E19" s="79" t="s">
        <v>4</v>
      </c>
      <c r="F19" s="104">
        <v>1440000</v>
      </c>
      <c r="G19" s="105">
        <f>SUM(G20:G24)</f>
        <v>1412325.8400000003</v>
      </c>
      <c r="H19" s="105">
        <f>G19/F19*100</f>
        <v>98.078183333333357</v>
      </c>
    </row>
    <row r="20" spans="2:8" s="38" customFormat="1" ht="21" customHeight="1" x14ac:dyDescent="0.25">
      <c r="B20" s="246">
        <v>3111</v>
      </c>
      <c r="C20" s="247"/>
      <c r="D20" s="248"/>
      <c r="E20" s="7" t="s">
        <v>26</v>
      </c>
      <c r="F20" s="92"/>
      <c r="G20" s="93">
        <v>1122117.1200000001</v>
      </c>
      <c r="H20" s="93"/>
    </row>
    <row r="21" spans="2:8" s="38" customFormat="1" ht="21.6" customHeight="1" x14ac:dyDescent="0.25">
      <c r="B21" s="246">
        <v>3113</v>
      </c>
      <c r="C21" s="247"/>
      <c r="D21" s="248"/>
      <c r="E21" s="7" t="s">
        <v>106</v>
      </c>
      <c r="F21" s="92"/>
      <c r="G21" s="93">
        <v>30371.66</v>
      </c>
      <c r="H21" s="93"/>
    </row>
    <row r="22" spans="2:8" s="38" customFormat="1" ht="20.45" customHeight="1" x14ac:dyDescent="0.25">
      <c r="B22" s="246">
        <v>3114</v>
      </c>
      <c r="C22" s="247"/>
      <c r="D22" s="248"/>
      <c r="E22" s="7" t="s">
        <v>148</v>
      </c>
      <c r="F22" s="92"/>
      <c r="G22" s="93">
        <v>14225.07</v>
      </c>
      <c r="H22" s="93"/>
    </row>
    <row r="23" spans="2:8" s="38" customFormat="1" ht="21" customHeight="1" x14ac:dyDescent="0.25">
      <c r="B23" s="246">
        <v>3121</v>
      </c>
      <c r="C23" s="247"/>
      <c r="D23" s="248"/>
      <c r="E23" s="7" t="s">
        <v>206</v>
      </c>
      <c r="F23" s="92"/>
      <c r="G23" s="93">
        <v>53261.599999999999</v>
      </c>
      <c r="H23" s="93"/>
    </row>
    <row r="24" spans="2:8" s="38" customFormat="1" ht="23.45" customHeight="1" x14ac:dyDescent="0.25">
      <c r="B24" s="246">
        <v>3132</v>
      </c>
      <c r="C24" s="247"/>
      <c r="D24" s="248"/>
      <c r="E24" s="7" t="s">
        <v>149</v>
      </c>
      <c r="F24" s="92"/>
      <c r="G24" s="93">
        <v>192350.39</v>
      </c>
      <c r="H24" s="93"/>
    </row>
    <row r="25" spans="2:8" s="38" customFormat="1" ht="21.6" customHeight="1" x14ac:dyDescent="0.25">
      <c r="B25" s="281">
        <v>32</v>
      </c>
      <c r="C25" s="282"/>
      <c r="D25" s="283"/>
      <c r="E25" s="79" t="s">
        <v>12</v>
      </c>
      <c r="F25" s="104">
        <v>60895</v>
      </c>
      <c r="G25" s="105">
        <f>SUM(G26:G33)</f>
        <v>62215.310000000005</v>
      </c>
      <c r="H25" s="105">
        <f>G25/F25*100</f>
        <v>102.16817472698909</v>
      </c>
    </row>
    <row r="26" spans="2:8" s="38" customFormat="1" ht="22.15" customHeight="1" x14ac:dyDescent="0.25">
      <c r="B26" s="73">
        <v>3211</v>
      </c>
      <c r="C26" s="74"/>
      <c r="D26" s="75"/>
      <c r="E26" s="29" t="s">
        <v>28</v>
      </c>
      <c r="F26" s="92"/>
      <c r="G26" s="93">
        <v>1043</v>
      </c>
      <c r="H26" s="93"/>
    </row>
    <row r="27" spans="2:8" s="38" customFormat="1" ht="20.45" customHeight="1" x14ac:dyDescent="0.25">
      <c r="B27" s="73">
        <v>3213</v>
      </c>
      <c r="C27" s="74"/>
      <c r="D27" s="75"/>
      <c r="E27" s="7" t="s">
        <v>109</v>
      </c>
      <c r="F27" s="92"/>
      <c r="G27" s="93">
        <v>106.97</v>
      </c>
      <c r="H27" s="93"/>
    </row>
    <row r="28" spans="2:8" s="38" customFormat="1" ht="24" customHeight="1" x14ac:dyDescent="0.25">
      <c r="B28" s="73">
        <v>3221</v>
      </c>
      <c r="C28" s="74"/>
      <c r="D28" s="75"/>
      <c r="E28" s="7" t="s">
        <v>110</v>
      </c>
      <c r="F28" s="92"/>
      <c r="G28" s="93">
        <v>1228.82</v>
      </c>
      <c r="H28" s="93"/>
    </row>
    <row r="29" spans="2:8" s="38" customFormat="1" ht="22.15" customHeight="1" x14ac:dyDescent="0.25">
      <c r="B29" s="73">
        <v>3232</v>
      </c>
      <c r="C29" s="74"/>
      <c r="D29" s="75"/>
      <c r="E29" s="7" t="s">
        <v>132</v>
      </c>
      <c r="F29" s="92"/>
      <c r="G29" s="93">
        <v>55869.67</v>
      </c>
      <c r="H29" s="93"/>
    </row>
    <row r="30" spans="2:8" s="38" customFormat="1" ht="23.45" customHeight="1" x14ac:dyDescent="0.25">
      <c r="B30" s="73">
        <v>3237</v>
      </c>
      <c r="C30" s="74"/>
      <c r="D30" s="75"/>
      <c r="E30" s="7" t="s">
        <v>242</v>
      </c>
      <c r="F30" s="92"/>
      <c r="G30" s="93">
        <v>540.69000000000005</v>
      </c>
      <c r="H30" s="93"/>
    </row>
    <row r="31" spans="2:8" s="38" customFormat="1" ht="19.899999999999999" customHeight="1" x14ac:dyDescent="0.25">
      <c r="B31" s="73">
        <v>3239</v>
      </c>
      <c r="C31" s="74"/>
      <c r="D31" s="75"/>
      <c r="E31" s="7" t="s">
        <v>139</v>
      </c>
      <c r="F31" s="92"/>
      <c r="G31" s="93">
        <v>0</v>
      </c>
      <c r="H31" s="93"/>
    </row>
    <row r="32" spans="2:8" s="38" customFormat="1" ht="18.600000000000001" customHeight="1" x14ac:dyDescent="0.25">
      <c r="B32" s="73">
        <v>3295</v>
      </c>
      <c r="C32" s="74"/>
      <c r="D32" s="75"/>
      <c r="E32" s="75" t="s">
        <v>144</v>
      </c>
      <c r="F32" s="92"/>
      <c r="G32" s="93">
        <v>3328.86</v>
      </c>
      <c r="H32" s="93"/>
    </row>
    <row r="33" spans="2:8" s="38" customFormat="1" ht="20.45" customHeight="1" x14ac:dyDescent="0.25">
      <c r="B33" s="144">
        <v>3299</v>
      </c>
      <c r="C33" s="145"/>
      <c r="D33" s="146"/>
      <c r="E33" s="146" t="s">
        <v>146</v>
      </c>
      <c r="F33" s="92"/>
      <c r="G33" s="93">
        <v>97.3</v>
      </c>
      <c r="H33" s="93"/>
    </row>
    <row r="34" spans="2:8" s="38" customFormat="1" ht="19.899999999999999" customHeight="1" x14ac:dyDescent="0.25">
      <c r="B34" s="106">
        <v>42</v>
      </c>
      <c r="C34" s="107"/>
      <c r="D34" s="79"/>
      <c r="E34" s="79" t="s">
        <v>159</v>
      </c>
      <c r="F34" s="104"/>
      <c r="G34" s="105">
        <f>SUM(G35)</f>
        <v>797</v>
      </c>
      <c r="H34" s="105"/>
    </row>
    <row r="35" spans="2:8" s="38" customFormat="1" ht="21" customHeight="1" x14ac:dyDescent="0.25">
      <c r="B35" s="73">
        <v>4241</v>
      </c>
      <c r="C35" s="74"/>
      <c r="D35" s="75"/>
      <c r="E35" s="75" t="s">
        <v>159</v>
      </c>
      <c r="F35" s="92"/>
      <c r="G35" s="93">
        <v>797</v>
      </c>
      <c r="H35" s="93"/>
    </row>
    <row r="36" spans="2:8" s="38" customFormat="1" ht="22.15" customHeight="1" x14ac:dyDescent="0.25">
      <c r="B36" s="249" t="s">
        <v>161</v>
      </c>
      <c r="C36" s="250"/>
      <c r="D36" s="251"/>
      <c r="E36" s="78" t="s">
        <v>162</v>
      </c>
      <c r="F36" s="112">
        <f>F37</f>
        <v>100800</v>
      </c>
      <c r="G36" s="113">
        <f>G37</f>
        <v>100799.99999999996</v>
      </c>
      <c r="H36" s="113">
        <f>G36/F36*100</f>
        <v>99.999999999999957</v>
      </c>
    </row>
    <row r="37" spans="2:8" s="38" customFormat="1" ht="19.899999999999999" customHeight="1" x14ac:dyDescent="0.25">
      <c r="B37" s="271" t="s">
        <v>163</v>
      </c>
      <c r="C37" s="272"/>
      <c r="D37" s="273"/>
      <c r="E37" s="79" t="s">
        <v>3</v>
      </c>
      <c r="F37" s="104">
        <f>F38+F61</f>
        <v>100800</v>
      </c>
      <c r="G37" s="105">
        <f>G38+G61</f>
        <v>100799.99999999996</v>
      </c>
      <c r="H37" s="105">
        <f>G37/F37*100</f>
        <v>99.999999999999957</v>
      </c>
    </row>
    <row r="38" spans="2:8" s="38" customFormat="1" ht="19.149999999999999" customHeight="1" x14ac:dyDescent="0.25">
      <c r="B38" s="106">
        <v>32</v>
      </c>
      <c r="C38" s="80"/>
      <c r="D38" s="81"/>
      <c r="E38" s="79" t="s">
        <v>12</v>
      </c>
      <c r="F38" s="104">
        <v>99476</v>
      </c>
      <c r="G38" s="105">
        <f>SUM(G39:G60)</f>
        <v>99412.569999999963</v>
      </c>
      <c r="H38" s="105">
        <f>G38/F38*100</f>
        <v>99.93623587599015</v>
      </c>
    </row>
    <row r="39" spans="2:8" s="38" customFormat="1" ht="15" customHeight="1" x14ac:dyDescent="0.25">
      <c r="B39" s="246">
        <v>3211</v>
      </c>
      <c r="C39" s="247"/>
      <c r="D39" s="248"/>
      <c r="E39" s="29" t="s">
        <v>28</v>
      </c>
      <c r="F39" s="92"/>
      <c r="G39" s="93">
        <v>13268.95</v>
      </c>
      <c r="H39" s="93"/>
    </row>
    <row r="40" spans="2:8" s="38" customFormat="1" ht="20.45" customHeight="1" x14ac:dyDescent="0.25">
      <c r="B40" s="240">
        <v>3212</v>
      </c>
      <c r="C40" s="241"/>
      <c r="D40" s="242"/>
      <c r="E40" s="7" t="s">
        <v>108</v>
      </c>
      <c r="F40" s="92"/>
      <c r="G40" s="93">
        <v>31469.72</v>
      </c>
      <c r="H40" s="93"/>
    </row>
    <row r="41" spans="2:8" s="38" customFormat="1" ht="18" customHeight="1" x14ac:dyDescent="0.25">
      <c r="B41" s="240">
        <v>3213</v>
      </c>
      <c r="C41" s="241"/>
      <c r="D41" s="242"/>
      <c r="E41" s="8" t="s">
        <v>109</v>
      </c>
      <c r="F41" s="92"/>
      <c r="G41" s="93">
        <v>583.17999999999995</v>
      </c>
      <c r="H41" s="93"/>
    </row>
    <row r="42" spans="2:8" s="38" customFormat="1" ht="18" customHeight="1" x14ac:dyDescent="0.25">
      <c r="B42" s="240">
        <v>3221</v>
      </c>
      <c r="C42" s="241"/>
      <c r="D42" s="242"/>
      <c r="E42" s="8" t="s">
        <v>110</v>
      </c>
      <c r="F42" s="92"/>
      <c r="G42" s="93">
        <v>7611.67</v>
      </c>
      <c r="H42" s="93"/>
    </row>
    <row r="43" spans="2:8" s="38" customFormat="1" ht="18" customHeight="1" x14ac:dyDescent="0.25">
      <c r="B43" s="240">
        <v>3223</v>
      </c>
      <c r="C43" s="241"/>
      <c r="D43" s="242"/>
      <c r="E43" s="8" t="s">
        <v>113</v>
      </c>
      <c r="F43" s="92"/>
      <c r="G43" s="93">
        <v>7524.54</v>
      </c>
      <c r="H43" s="93"/>
    </row>
    <row r="44" spans="2:8" s="38" customFormat="1" x14ac:dyDescent="0.25">
      <c r="B44" s="240">
        <v>3224</v>
      </c>
      <c r="C44" s="241"/>
      <c r="D44" s="242"/>
      <c r="E44" s="8" t="s">
        <v>114</v>
      </c>
      <c r="F44" s="92"/>
      <c r="G44" s="93">
        <v>752.67</v>
      </c>
      <c r="H44" s="93"/>
    </row>
    <row r="45" spans="2:8" s="38" customFormat="1" ht="17.45" customHeight="1" x14ac:dyDescent="0.25">
      <c r="B45" s="240">
        <v>3231</v>
      </c>
      <c r="C45" s="241"/>
      <c r="D45" s="242"/>
      <c r="E45" s="8" t="s">
        <v>131</v>
      </c>
      <c r="F45" s="92"/>
      <c r="G45" s="93">
        <v>4687.8900000000003</v>
      </c>
      <c r="H45" s="93"/>
    </row>
    <row r="46" spans="2:8" s="38" customFormat="1" ht="18.600000000000001" customHeight="1" x14ac:dyDescent="0.25">
      <c r="B46" s="240">
        <v>3232</v>
      </c>
      <c r="C46" s="241"/>
      <c r="D46" s="242"/>
      <c r="E46" s="8" t="s">
        <v>132</v>
      </c>
      <c r="F46" s="92"/>
      <c r="G46" s="93">
        <v>3892.29</v>
      </c>
      <c r="H46" s="93"/>
    </row>
    <row r="47" spans="2:8" s="38" customFormat="1" ht="19.149999999999999" customHeight="1" x14ac:dyDescent="0.25">
      <c r="B47" s="240">
        <v>3233</v>
      </c>
      <c r="C47" s="241"/>
      <c r="D47" s="242"/>
      <c r="E47" s="8" t="s">
        <v>133</v>
      </c>
      <c r="F47" s="92"/>
      <c r="G47" s="93">
        <v>584.64</v>
      </c>
      <c r="H47" s="93"/>
    </row>
    <row r="48" spans="2:8" s="38" customFormat="1" ht="18.600000000000001" customHeight="1" x14ac:dyDescent="0.25">
      <c r="B48" s="240">
        <v>3234</v>
      </c>
      <c r="C48" s="241"/>
      <c r="D48" s="242"/>
      <c r="E48" s="8" t="s">
        <v>134</v>
      </c>
      <c r="F48" s="92"/>
      <c r="G48" s="93">
        <v>6043.84</v>
      </c>
      <c r="H48" s="93"/>
    </row>
    <row r="49" spans="2:8" s="38" customFormat="1" ht="18.600000000000001" customHeight="1" x14ac:dyDescent="0.25">
      <c r="B49" s="240">
        <v>3235</v>
      </c>
      <c r="C49" s="241"/>
      <c r="D49" s="242"/>
      <c r="E49" s="8" t="s">
        <v>135</v>
      </c>
      <c r="F49" s="92"/>
      <c r="G49" s="93">
        <v>145.58000000000001</v>
      </c>
      <c r="H49" s="93"/>
    </row>
    <row r="50" spans="2:8" s="38" customFormat="1" ht="21" customHeight="1" x14ac:dyDescent="0.25">
      <c r="B50" s="240">
        <v>3236</v>
      </c>
      <c r="C50" s="241"/>
      <c r="D50" s="242"/>
      <c r="E50" s="8" t="s">
        <v>136</v>
      </c>
      <c r="F50" s="92"/>
      <c r="G50" s="93">
        <v>3339</v>
      </c>
      <c r="H50" s="93"/>
    </row>
    <row r="51" spans="2:8" s="38" customFormat="1" ht="18" customHeight="1" x14ac:dyDescent="0.25">
      <c r="B51" s="240">
        <v>3237</v>
      </c>
      <c r="C51" s="241"/>
      <c r="D51" s="242"/>
      <c r="E51" s="8" t="s">
        <v>137</v>
      </c>
      <c r="F51" s="92"/>
      <c r="G51" s="93">
        <v>1990.84</v>
      </c>
      <c r="H51" s="93"/>
    </row>
    <row r="52" spans="2:8" s="38" customFormat="1" ht="15.6" customHeight="1" x14ac:dyDescent="0.25">
      <c r="B52" s="240">
        <v>3238</v>
      </c>
      <c r="C52" s="241"/>
      <c r="D52" s="242"/>
      <c r="E52" s="8" t="s">
        <v>138</v>
      </c>
      <c r="F52" s="92"/>
      <c r="G52" s="93">
        <v>9701.98</v>
      </c>
      <c r="H52" s="93"/>
    </row>
    <row r="53" spans="2:8" s="38" customFormat="1" ht="16.149999999999999" customHeight="1" x14ac:dyDescent="0.25">
      <c r="B53" s="240">
        <v>3239</v>
      </c>
      <c r="C53" s="241"/>
      <c r="D53" s="242"/>
      <c r="E53" s="8" t="s">
        <v>139</v>
      </c>
      <c r="F53" s="92"/>
      <c r="G53" s="93">
        <v>3651.18</v>
      </c>
      <c r="H53" s="93"/>
    </row>
    <row r="54" spans="2:8" s="38" customFormat="1" ht="16.899999999999999" customHeight="1" x14ac:dyDescent="0.25">
      <c r="B54" s="246">
        <v>3241</v>
      </c>
      <c r="C54" s="247"/>
      <c r="D54" s="248"/>
      <c r="E54" s="7" t="s">
        <v>140</v>
      </c>
      <c r="F54" s="92"/>
      <c r="G54" s="93">
        <v>1937.22</v>
      </c>
      <c r="H54" s="93"/>
    </row>
    <row r="55" spans="2:8" s="38" customFormat="1" ht="19.149999999999999" customHeight="1" x14ac:dyDescent="0.25">
      <c r="B55" s="240">
        <v>3292</v>
      </c>
      <c r="C55" s="241"/>
      <c r="D55" s="242"/>
      <c r="E55" s="102" t="s">
        <v>141</v>
      </c>
      <c r="F55" s="92"/>
      <c r="G55" s="93">
        <v>2018.61</v>
      </c>
      <c r="H55" s="93"/>
    </row>
    <row r="56" spans="2:8" s="38" customFormat="1" ht="16.899999999999999" customHeight="1" x14ac:dyDescent="0.25">
      <c r="B56" s="240">
        <v>3293</v>
      </c>
      <c r="C56" s="241"/>
      <c r="D56" s="242"/>
      <c r="E56" s="102" t="s">
        <v>142</v>
      </c>
      <c r="F56" s="92"/>
      <c r="G56" s="93"/>
      <c r="H56" s="93"/>
    </row>
    <row r="57" spans="2:8" s="38" customFormat="1" ht="19.899999999999999" customHeight="1" x14ac:dyDescent="0.25">
      <c r="B57" s="243">
        <v>3294</v>
      </c>
      <c r="C57" s="244"/>
      <c r="D57" s="245"/>
      <c r="E57" s="75" t="s">
        <v>143</v>
      </c>
      <c r="F57" s="92"/>
      <c r="G57" s="93">
        <v>68.180000000000007</v>
      </c>
      <c r="H57" s="93"/>
    </row>
    <row r="58" spans="2:8" s="38" customFormat="1" ht="15" customHeight="1" x14ac:dyDescent="0.25">
      <c r="B58" s="243">
        <v>3295</v>
      </c>
      <c r="C58" s="244"/>
      <c r="D58" s="245"/>
      <c r="E58" s="75" t="s">
        <v>144</v>
      </c>
      <c r="F58" s="92"/>
      <c r="G58" s="93">
        <v>53.09</v>
      </c>
      <c r="H58" s="93"/>
    </row>
    <row r="59" spans="2:8" s="38" customFormat="1" ht="14.45" customHeight="1" x14ac:dyDescent="0.25">
      <c r="B59" s="243">
        <v>3296</v>
      </c>
      <c r="C59" s="244"/>
      <c r="D59" s="245"/>
      <c r="E59" s="75" t="s">
        <v>145</v>
      </c>
      <c r="F59" s="92"/>
      <c r="G59" s="93"/>
      <c r="H59" s="93"/>
    </row>
    <row r="60" spans="2:8" s="38" customFormat="1" ht="16.899999999999999" customHeight="1" x14ac:dyDescent="0.25">
      <c r="B60" s="243">
        <v>3299</v>
      </c>
      <c r="C60" s="244"/>
      <c r="D60" s="245"/>
      <c r="E60" s="75" t="s">
        <v>146</v>
      </c>
      <c r="F60" s="92"/>
      <c r="G60" s="93">
        <v>87.5</v>
      </c>
      <c r="H60" s="93"/>
    </row>
    <row r="61" spans="2:8" s="38" customFormat="1" ht="19.149999999999999" customHeight="1" x14ac:dyDescent="0.25">
      <c r="B61" s="106">
        <v>34</v>
      </c>
      <c r="C61" s="107"/>
      <c r="D61" s="103"/>
      <c r="E61" s="103" t="s">
        <v>119</v>
      </c>
      <c r="F61" s="104">
        <v>1324</v>
      </c>
      <c r="G61" s="105">
        <f>G62</f>
        <v>1387.43</v>
      </c>
      <c r="H61" s="93">
        <f>G61/F61*100</f>
        <v>104.79078549848944</v>
      </c>
    </row>
    <row r="62" spans="2:8" s="38" customFormat="1" ht="16.899999999999999" customHeight="1" x14ac:dyDescent="0.25">
      <c r="B62" s="240">
        <v>3431</v>
      </c>
      <c r="C62" s="241"/>
      <c r="D62" s="242"/>
      <c r="E62" s="8" t="s">
        <v>147</v>
      </c>
      <c r="F62" s="92"/>
      <c r="G62" s="93">
        <v>1387.43</v>
      </c>
      <c r="H62" s="93"/>
    </row>
    <row r="63" spans="2:8" x14ac:dyDescent="0.25">
      <c r="B63" s="252" t="s">
        <v>164</v>
      </c>
      <c r="C63" s="253"/>
      <c r="D63" s="254"/>
      <c r="E63" s="88" t="s">
        <v>165</v>
      </c>
      <c r="F63" s="119">
        <f>F64</f>
        <v>115000</v>
      </c>
      <c r="G63" s="119">
        <f>G64</f>
        <v>115000</v>
      </c>
      <c r="H63" s="117">
        <f>G63/F63*100</f>
        <v>100</v>
      </c>
    </row>
    <row r="64" spans="2:8" x14ac:dyDescent="0.25">
      <c r="B64" s="265" t="s">
        <v>161</v>
      </c>
      <c r="C64" s="266"/>
      <c r="D64" s="267"/>
      <c r="E64" s="89" t="s">
        <v>162</v>
      </c>
      <c r="F64" s="116">
        <f>F65</f>
        <v>115000</v>
      </c>
      <c r="G64" s="116">
        <f>G65</f>
        <v>115000</v>
      </c>
      <c r="H64" s="114">
        <f>G64/F64*100</f>
        <v>100</v>
      </c>
    </row>
    <row r="65" spans="2:8" x14ac:dyDescent="0.25">
      <c r="B65" s="237" t="s">
        <v>163</v>
      </c>
      <c r="C65" s="238"/>
      <c r="D65" s="239"/>
      <c r="E65" s="72" t="s">
        <v>3</v>
      </c>
      <c r="F65" s="111">
        <v>115000</v>
      </c>
      <c r="G65" s="111">
        <f>G66</f>
        <v>115000</v>
      </c>
      <c r="H65" s="94">
        <f>G65/F65*100</f>
        <v>100</v>
      </c>
    </row>
    <row r="66" spans="2:8" x14ac:dyDescent="0.25">
      <c r="B66" s="243">
        <v>32</v>
      </c>
      <c r="C66" s="244"/>
      <c r="D66" s="245"/>
      <c r="E66" s="72" t="s">
        <v>12</v>
      </c>
      <c r="F66" s="94"/>
      <c r="G66" s="111">
        <f>G67</f>
        <v>115000</v>
      </c>
      <c r="H66" s="94" t="e">
        <f>G66/F66*100</f>
        <v>#DIV/0!</v>
      </c>
    </row>
    <row r="67" spans="2:8" x14ac:dyDescent="0.25">
      <c r="B67" s="99">
        <v>3231</v>
      </c>
      <c r="C67" s="100"/>
      <c r="D67" s="101"/>
      <c r="E67" s="100" t="s">
        <v>132</v>
      </c>
      <c r="F67" s="94"/>
      <c r="G67" s="111">
        <v>115000</v>
      </c>
      <c r="H67" s="94"/>
    </row>
    <row r="68" spans="2:8" x14ac:dyDescent="0.25">
      <c r="B68" s="261" t="s">
        <v>166</v>
      </c>
      <c r="C68" s="253"/>
      <c r="D68" s="254"/>
      <c r="E68" s="87" t="s">
        <v>167</v>
      </c>
      <c r="F68" s="119">
        <f>F69</f>
        <v>9077</v>
      </c>
      <c r="G68" s="119">
        <f>G69</f>
        <v>9077</v>
      </c>
      <c r="H68" s="117">
        <f t="shared" ref="H68:H72" si="3">G68/F68*100</f>
        <v>100</v>
      </c>
    </row>
    <row r="69" spans="2:8" x14ac:dyDescent="0.25">
      <c r="B69" s="249" t="s">
        <v>161</v>
      </c>
      <c r="C69" s="250"/>
      <c r="D69" s="251"/>
      <c r="E69" s="89" t="s">
        <v>162</v>
      </c>
      <c r="F69" s="116">
        <f>F70</f>
        <v>9077</v>
      </c>
      <c r="G69" s="116">
        <f>G70</f>
        <v>9077</v>
      </c>
      <c r="H69" s="114">
        <f t="shared" si="3"/>
        <v>100</v>
      </c>
    </row>
    <row r="70" spans="2:8" x14ac:dyDescent="0.25">
      <c r="B70" s="243">
        <v>4</v>
      </c>
      <c r="C70" s="244"/>
      <c r="D70" s="245"/>
      <c r="E70" s="72" t="s">
        <v>168</v>
      </c>
      <c r="F70" s="111">
        <f>SUM(F71:F72)</f>
        <v>9077</v>
      </c>
      <c r="G70" s="111">
        <f>SUM(G71:G72)</f>
        <v>9077</v>
      </c>
      <c r="H70" s="94">
        <f t="shared" si="3"/>
        <v>100</v>
      </c>
    </row>
    <row r="71" spans="2:8" x14ac:dyDescent="0.25">
      <c r="B71" s="243">
        <v>42</v>
      </c>
      <c r="C71" s="244"/>
      <c r="D71" s="245"/>
      <c r="E71" s="72" t="s">
        <v>169</v>
      </c>
      <c r="F71" s="94"/>
      <c r="G71" s="111"/>
      <c r="H71" s="94"/>
    </row>
    <row r="72" spans="2:8" x14ac:dyDescent="0.25">
      <c r="B72" s="243">
        <v>45</v>
      </c>
      <c r="C72" s="244"/>
      <c r="D72" s="245"/>
      <c r="E72" s="72" t="s">
        <v>170</v>
      </c>
      <c r="F72" s="111">
        <v>9077</v>
      </c>
      <c r="G72" s="111">
        <v>9077</v>
      </c>
      <c r="H72" s="94">
        <f t="shared" si="3"/>
        <v>100</v>
      </c>
    </row>
    <row r="73" spans="2:8" ht="15.75" x14ac:dyDescent="0.25">
      <c r="B73" s="268" t="s">
        <v>173</v>
      </c>
      <c r="C73" s="269"/>
      <c r="D73" s="270"/>
      <c r="E73" s="110" t="s">
        <v>246</v>
      </c>
      <c r="F73" s="159">
        <f>F74+F79+F98+F104+F118+F162+F167</f>
        <v>381381</v>
      </c>
      <c r="G73" s="159">
        <f>G74+G79+G98+G104+G118+G162+G167</f>
        <v>234738.11</v>
      </c>
      <c r="H73" s="160">
        <f>G73/F73*100</f>
        <v>61.54950299044787</v>
      </c>
    </row>
    <row r="74" spans="2:8" ht="15.75" x14ac:dyDescent="0.25">
      <c r="B74" s="261" t="s">
        <v>174</v>
      </c>
      <c r="C74" s="253"/>
      <c r="D74" s="254"/>
      <c r="E74" s="90" t="s">
        <v>175</v>
      </c>
      <c r="F74" s="119">
        <f t="shared" ref="F74:G76" si="4">F75</f>
        <v>4248</v>
      </c>
      <c r="G74" s="119">
        <f t="shared" si="4"/>
        <v>4248.12</v>
      </c>
      <c r="H74" s="161">
        <f t="shared" ref="H74:H77" si="5">G74/F74*100</f>
        <v>100.00282485875707</v>
      </c>
    </row>
    <row r="75" spans="2:8" x14ac:dyDescent="0.25">
      <c r="B75" s="249" t="s">
        <v>176</v>
      </c>
      <c r="C75" s="250"/>
      <c r="D75" s="251"/>
      <c r="E75" s="89" t="s">
        <v>177</v>
      </c>
      <c r="F75" s="116">
        <f t="shared" si="4"/>
        <v>4248</v>
      </c>
      <c r="G75" s="116">
        <f t="shared" si="4"/>
        <v>4248.12</v>
      </c>
      <c r="H75" s="162">
        <f t="shared" si="5"/>
        <v>100.00282485875707</v>
      </c>
    </row>
    <row r="76" spans="2:8" x14ac:dyDescent="0.25">
      <c r="B76" s="237" t="s">
        <v>163</v>
      </c>
      <c r="C76" s="238"/>
      <c r="D76" s="239"/>
      <c r="E76" s="72" t="s">
        <v>3</v>
      </c>
      <c r="F76" s="111">
        <f t="shared" si="4"/>
        <v>4248</v>
      </c>
      <c r="G76" s="111">
        <f t="shared" si="4"/>
        <v>4248.12</v>
      </c>
      <c r="H76" s="163">
        <f t="shared" si="5"/>
        <v>100.00282485875707</v>
      </c>
    </row>
    <row r="77" spans="2:8" x14ac:dyDescent="0.25">
      <c r="B77" s="243">
        <v>32</v>
      </c>
      <c r="C77" s="244"/>
      <c r="D77" s="245"/>
      <c r="E77" s="72" t="s">
        <v>12</v>
      </c>
      <c r="F77" s="111">
        <v>4248</v>
      </c>
      <c r="G77" s="111">
        <f>G78</f>
        <v>4248.12</v>
      </c>
      <c r="H77" s="163">
        <f t="shared" si="5"/>
        <v>100.00282485875707</v>
      </c>
    </row>
    <row r="78" spans="2:8" x14ac:dyDescent="0.25">
      <c r="B78" s="99">
        <v>3299</v>
      </c>
      <c r="C78" s="100"/>
      <c r="D78" s="101"/>
      <c r="E78" s="115" t="s">
        <v>146</v>
      </c>
      <c r="F78" s="94"/>
      <c r="G78" s="111">
        <v>4248.12</v>
      </c>
      <c r="H78" s="94"/>
    </row>
    <row r="79" spans="2:8" ht="15.75" x14ac:dyDescent="0.25">
      <c r="B79" s="261" t="s">
        <v>178</v>
      </c>
      <c r="C79" s="253"/>
      <c r="D79" s="254"/>
      <c r="E79" s="118" t="s">
        <v>179</v>
      </c>
      <c r="F79" s="119">
        <f>F80+F84+F95</f>
        <v>41811</v>
      </c>
      <c r="G79" s="119">
        <f>G80+G84+G95</f>
        <v>34440.030000000006</v>
      </c>
      <c r="H79" s="161">
        <f t="shared" ref="H79:H85" si="6">G79/F79*100</f>
        <v>82.370739757480109</v>
      </c>
    </row>
    <row r="80" spans="2:8" x14ac:dyDescent="0.25">
      <c r="B80" s="249" t="s">
        <v>176</v>
      </c>
      <c r="C80" s="250"/>
      <c r="D80" s="251"/>
      <c r="E80" s="89" t="s">
        <v>177</v>
      </c>
      <c r="F80" s="116">
        <f>F81</f>
        <v>1241</v>
      </c>
      <c r="G80" s="116">
        <f>G81</f>
        <v>1241.1500000000001</v>
      </c>
      <c r="H80" s="162">
        <f t="shared" si="6"/>
        <v>100.01208702659146</v>
      </c>
    </row>
    <row r="81" spans="2:8" x14ac:dyDescent="0.25">
      <c r="B81" s="237" t="s">
        <v>163</v>
      </c>
      <c r="C81" s="238"/>
      <c r="D81" s="239"/>
      <c r="E81" s="72" t="s">
        <v>3</v>
      </c>
      <c r="F81" s="111">
        <f>F82</f>
        <v>1241</v>
      </c>
      <c r="G81" s="111">
        <f>G82</f>
        <v>1241.1500000000001</v>
      </c>
      <c r="H81" s="163">
        <f t="shared" si="6"/>
        <v>100.01208702659146</v>
      </c>
    </row>
    <row r="82" spans="2:8" x14ac:dyDescent="0.25">
      <c r="B82" s="71">
        <v>32</v>
      </c>
      <c r="C82" s="80"/>
      <c r="D82" s="81"/>
      <c r="E82" s="72" t="s">
        <v>12</v>
      </c>
      <c r="F82" s="111">
        <v>1241</v>
      </c>
      <c r="G82" s="111">
        <f>G83</f>
        <v>1241.1500000000001</v>
      </c>
      <c r="H82" s="163">
        <f t="shared" si="6"/>
        <v>100.01208702659146</v>
      </c>
    </row>
    <row r="83" spans="2:8" x14ac:dyDescent="0.25">
      <c r="B83" s="99">
        <v>3299</v>
      </c>
      <c r="C83" s="80"/>
      <c r="D83" s="81"/>
      <c r="E83" s="100" t="s">
        <v>146</v>
      </c>
      <c r="F83" s="111"/>
      <c r="G83" s="111">
        <v>1241.1500000000001</v>
      </c>
      <c r="H83" s="94"/>
    </row>
    <row r="84" spans="2:8" x14ac:dyDescent="0.25">
      <c r="B84" s="249" t="s">
        <v>180</v>
      </c>
      <c r="C84" s="250"/>
      <c r="D84" s="251"/>
      <c r="E84" s="89" t="s">
        <v>181</v>
      </c>
      <c r="F84" s="116">
        <v>30325</v>
      </c>
      <c r="G84" s="116">
        <f>G85+G91</f>
        <v>22953.480000000003</v>
      </c>
      <c r="H84" s="162">
        <f t="shared" si="6"/>
        <v>75.691607584501256</v>
      </c>
    </row>
    <row r="85" spans="2:8" x14ac:dyDescent="0.25">
      <c r="B85" s="262" t="s">
        <v>182</v>
      </c>
      <c r="C85" s="263"/>
      <c r="D85" s="264"/>
      <c r="E85" s="91" t="s">
        <v>12</v>
      </c>
      <c r="F85" s="111">
        <v>30325</v>
      </c>
      <c r="G85" s="111">
        <f>SUM(G86:G90)</f>
        <v>18415.760000000002</v>
      </c>
      <c r="H85" s="163">
        <f t="shared" si="6"/>
        <v>60.727980214344612</v>
      </c>
    </row>
    <row r="86" spans="2:8" x14ac:dyDescent="0.25">
      <c r="B86" s="96" t="s">
        <v>207</v>
      </c>
      <c r="C86" s="97"/>
      <c r="D86" s="98"/>
      <c r="E86" s="91" t="s">
        <v>28</v>
      </c>
      <c r="F86" s="111"/>
      <c r="G86" s="111">
        <v>9688.5300000000007</v>
      </c>
      <c r="H86" s="163"/>
    </row>
    <row r="87" spans="2:8" x14ac:dyDescent="0.25">
      <c r="B87" s="96" t="s">
        <v>208</v>
      </c>
      <c r="C87" s="97"/>
      <c r="D87" s="98"/>
      <c r="E87" s="91" t="s">
        <v>115</v>
      </c>
      <c r="F87" s="111"/>
      <c r="G87" s="111">
        <v>1068.75</v>
      </c>
      <c r="H87" s="163"/>
    </row>
    <row r="88" spans="2:8" x14ac:dyDescent="0.25">
      <c r="B88" s="96" t="s">
        <v>213</v>
      </c>
      <c r="C88" s="97"/>
      <c r="D88" s="98"/>
      <c r="E88" s="91" t="s">
        <v>216</v>
      </c>
      <c r="F88" s="111"/>
      <c r="G88" s="111">
        <v>183.83</v>
      </c>
      <c r="H88" s="163"/>
    </row>
    <row r="89" spans="2:8" x14ac:dyDescent="0.25">
      <c r="B89" s="96" t="s">
        <v>214</v>
      </c>
      <c r="C89" s="97"/>
      <c r="D89" s="98"/>
      <c r="E89" s="91" t="s">
        <v>217</v>
      </c>
      <c r="F89" s="111"/>
      <c r="G89" s="111">
        <v>7064.81</v>
      </c>
      <c r="H89" s="163"/>
    </row>
    <row r="90" spans="2:8" x14ac:dyDescent="0.25">
      <c r="B90" s="96" t="s">
        <v>215</v>
      </c>
      <c r="C90" s="97"/>
      <c r="D90" s="98"/>
      <c r="E90" s="91" t="s">
        <v>142</v>
      </c>
      <c r="F90" s="111"/>
      <c r="G90" s="111">
        <v>409.84</v>
      </c>
      <c r="H90" s="163"/>
    </row>
    <row r="91" spans="2:8" x14ac:dyDescent="0.25">
      <c r="B91" s="262" t="s">
        <v>183</v>
      </c>
      <c r="C91" s="263"/>
      <c r="D91" s="264"/>
      <c r="E91" s="91" t="s">
        <v>184</v>
      </c>
      <c r="F91" s="111"/>
      <c r="G91" s="111">
        <f>SUM(G92:G94)</f>
        <v>4537.7199999999993</v>
      </c>
      <c r="H91" s="163" t="e">
        <f t="shared" ref="H91" si="7">G91/F91*100</f>
        <v>#DIV/0!</v>
      </c>
    </row>
    <row r="92" spans="2:8" x14ac:dyDescent="0.25">
      <c r="B92" s="96" t="s">
        <v>209</v>
      </c>
      <c r="C92" s="97"/>
      <c r="D92" s="98"/>
      <c r="E92" s="91" t="s">
        <v>124</v>
      </c>
      <c r="F92" s="111"/>
      <c r="G92" s="111">
        <v>30.74</v>
      </c>
      <c r="H92" s="163"/>
    </row>
    <row r="93" spans="2:8" x14ac:dyDescent="0.25">
      <c r="B93" s="96" t="s">
        <v>210</v>
      </c>
      <c r="C93" s="97"/>
      <c r="D93" s="98"/>
      <c r="E93" s="91" t="s">
        <v>212</v>
      </c>
      <c r="F93" s="111"/>
      <c r="G93" s="111">
        <v>4500</v>
      </c>
      <c r="H93" s="163"/>
    </row>
    <row r="94" spans="2:8" x14ac:dyDescent="0.25">
      <c r="B94" s="96" t="s">
        <v>211</v>
      </c>
      <c r="C94" s="97"/>
      <c r="D94" s="98"/>
      <c r="E94" s="91" t="s">
        <v>159</v>
      </c>
      <c r="F94" s="111"/>
      <c r="G94" s="111">
        <v>6.98</v>
      </c>
      <c r="H94" s="163"/>
    </row>
    <row r="95" spans="2:8" x14ac:dyDescent="0.25">
      <c r="B95" s="249" t="s">
        <v>185</v>
      </c>
      <c r="C95" s="250"/>
      <c r="D95" s="251"/>
      <c r="E95" s="89" t="s">
        <v>186</v>
      </c>
      <c r="F95" s="116">
        <f>F96</f>
        <v>10245</v>
      </c>
      <c r="G95" s="116">
        <f>G96</f>
        <v>10245.4</v>
      </c>
      <c r="H95" s="162">
        <f t="shared" ref="H95:H96" si="8">G95/F95*100</f>
        <v>100.00390434358224</v>
      </c>
    </row>
    <row r="96" spans="2:8" x14ac:dyDescent="0.25">
      <c r="B96" s="262" t="s">
        <v>182</v>
      </c>
      <c r="C96" s="263"/>
      <c r="D96" s="264"/>
      <c r="E96" s="91" t="s">
        <v>12</v>
      </c>
      <c r="F96" s="111">
        <v>10245</v>
      </c>
      <c r="G96" s="111">
        <f>G97</f>
        <v>10245.4</v>
      </c>
      <c r="H96" s="163">
        <f t="shared" si="8"/>
        <v>100.00390434358224</v>
      </c>
    </row>
    <row r="97" spans="2:8" x14ac:dyDescent="0.25">
      <c r="B97" s="262" t="s">
        <v>219</v>
      </c>
      <c r="C97" s="263"/>
      <c r="D97" s="264"/>
      <c r="E97" s="91"/>
      <c r="F97" s="111"/>
      <c r="G97" s="111">
        <v>10245.4</v>
      </c>
      <c r="H97" s="163"/>
    </row>
    <row r="98" spans="2:8" x14ac:dyDescent="0.25">
      <c r="B98" s="261" t="s">
        <v>187</v>
      </c>
      <c r="C98" s="253"/>
      <c r="D98" s="254"/>
      <c r="E98" s="83" t="s">
        <v>188</v>
      </c>
      <c r="F98" s="119">
        <f>F99</f>
        <v>2199</v>
      </c>
      <c r="G98" s="119">
        <f>G99</f>
        <v>2198.88</v>
      </c>
      <c r="H98" s="161">
        <f t="shared" ref="H98:H100" si="9">G98/F98*100</f>
        <v>99.994542974079138</v>
      </c>
    </row>
    <row r="99" spans="2:8" x14ac:dyDescent="0.25">
      <c r="B99" s="249" t="s">
        <v>160</v>
      </c>
      <c r="C99" s="250"/>
      <c r="D99" s="251"/>
      <c r="E99" s="165" t="s">
        <v>189</v>
      </c>
      <c r="F99" s="116">
        <f>F100</f>
        <v>2199</v>
      </c>
      <c r="G99" s="116">
        <f>G100</f>
        <v>2198.88</v>
      </c>
      <c r="H99" s="162">
        <f t="shared" si="9"/>
        <v>99.994542974079138</v>
      </c>
    </row>
    <row r="100" spans="2:8" x14ac:dyDescent="0.25">
      <c r="B100" s="296">
        <v>32</v>
      </c>
      <c r="C100" s="297"/>
      <c r="D100" s="298"/>
      <c r="E100" s="71" t="s">
        <v>12</v>
      </c>
      <c r="F100" s="111">
        <v>2199</v>
      </c>
      <c r="G100" s="111">
        <f>SUM(G101:G103)</f>
        <v>2198.88</v>
      </c>
      <c r="H100" s="163">
        <f t="shared" si="9"/>
        <v>99.994542974079138</v>
      </c>
    </row>
    <row r="101" spans="2:8" x14ac:dyDescent="0.25">
      <c r="B101" s="147">
        <v>3211</v>
      </c>
      <c r="C101" s="137"/>
      <c r="D101" s="138"/>
      <c r="E101" s="29" t="s">
        <v>28</v>
      </c>
      <c r="F101" s="111"/>
      <c r="G101" s="111">
        <v>469.41</v>
      </c>
      <c r="H101" s="163"/>
    </row>
    <row r="102" spans="2:8" x14ac:dyDescent="0.25">
      <c r="B102" s="147">
        <v>3221</v>
      </c>
      <c r="C102" s="137"/>
      <c r="D102" s="138"/>
      <c r="E102" s="129" t="s">
        <v>110</v>
      </c>
      <c r="F102" s="111"/>
      <c r="G102" s="111">
        <v>341.97</v>
      </c>
      <c r="H102" s="163"/>
    </row>
    <row r="103" spans="2:8" x14ac:dyDescent="0.25">
      <c r="B103" s="147">
        <v>3239</v>
      </c>
      <c r="C103" s="137"/>
      <c r="D103" s="138"/>
      <c r="E103" s="8" t="s">
        <v>139</v>
      </c>
      <c r="F103" s="94"/>
      <c r="G103" s="111">
        <v>1387.5</v>
      </c>
      <c r="H103" s="163"/>
    </row>
    <row r="104" spans="2:8" x14ac:dyDescent="0.25">
      <c r="B104" s="290" t="s">
        <v>190</v>
      </c>
      <c r="C104" s="291"/>
      <c r="D104" s="292"/>
      <c r="E104" s="87" t="s">
        <v>191</v>
      </c>
      <c r="F104" s="119">
        <f>F105+F115</f>
        <v>14345</v>
      </c>
      <c r="G104" s="119">
        <f>G105+G115</f>
        <v>16564.93</v>
      </c>
      <c r="H104" s="161">
        <f t="shared" ref="H104:H106" si="10">G104/F104*100</f>
        <v>115.47528755663994</v>
      </c>
    </row>
    <row r="105" spans="2:8" x14ac:dyDescent="0.25">
      <c r="B105" s="249" t="s">
        <v>192</v>
      </c>
      <c r="C105" s="250"/>
      <c r="D105" s="251"/>
      <c r="E105" s="89" t="s">
        <v>193</v>
      </c>
      <c r="F105" s="116">
        <f>SUM(F106:F111)</f>
        <v>13700</v>
      </c>
      <c r="G105" s="116">
        <f>SUM(G106,G111)</f>
        <v>15920.43</v>
      </c>
      <c r="H105" s="162">
        <f t="shared" si="10"/>
        <v>116.20751824817519</v>
      </c>
    </row>
    <row r="106" spans="2:8" x14ac:dyDescent="0.25">
      <c r="B106" s="237" t="s">
        <v>182</v>
      </c>
      <c r="C106" s="238"/>
      <c r="D106" s="239"/>
      <c r="E106" s="72" t="s">
        <v>12</v>
      </c>
      <c r="F106" s="111">
        <v>9700</v>
      </c>
      <c r="G106" s="111">
        <f>SUM(G107:G110)</f>
        <v>11720.43</v>
      </c>
      <c r="H106" s="163">
        <f t="shared" si="10"/>
        <v>120.82917525773196</v>
      </c>
    </row>
    <row r="107" spans="2:8" x14ac:dyDescent="0.25">
      <c r="B107" s="120" t="s">
        <v>207</v>
      </c>
      <c r="C107" s="121"/>
      <c r="D107" s="122"/>
      <c r="E107" s="29" t="s">
        <v>28</v>
      </c>
      <c r="F107" s="111"/>
      <c r="G107" s="111">
        <v>8399.2000000000007</v>
      </c>
      <c r="H107" s="94"/>
    </row>
    <row r="108" spans="2:8" x14ac:dyDescent="0.25">
      <c r="B108" s="120" t="s">
        <v>220</v>
      </c>
      <c r="C108" s="121"/>
      <c r="D108" s="122"/>
      <c r="E108" s="7" t="s">
        <v>110</v>
      </c>
      <c r="F108" s="111"/>
      <c r="G108" s="111">
        <v>421.23</v>
      </c>
      <c r="H108" s="94"/>
    </row>
    <row r="109" spans="2:8" x14ac:dyDescent="0.25">
      <c r="B109" s="120" t="s">
        <v>221</v>
      </c>
      <c r="C109" s="121"/>
      <c r="D109" s="122"/>
      <c r="E109" s="7" t="s">
        <v>132</v>
      </c>
      <c r="F109" s="111"/>
      <c r="G109" s="111">
        <v>2000</v>
      </c>
      <c r="H109" s="94"/>
    </row>
    <row r="110" spans="2:8" x14ac:dyDescent="0.25">
      <c r="B110" s="120" t="s">
        <v>223</v>
      </c>
      <c r="C110" s="121"/>
      <c r="D110" s="122"/>
      <c r="E110" s="7" t="s">
        <v>146</v>
      </c>
      <c r="F110" s="111"/>
      <c r="G110" s="111">
        <v>900</v>
      </c>
      <c r="H110" s="94"/>
    </row>
    <row r="111" spans="2:8" x14ac:dyDescent="0.25">
      <c r="B111" s="262" t="s">
        <v>183</v>
      </c>
      <c r="C111" s="263"/>
      <c r="D111" s="264"/>
      <c r="E111" s="91" t="s">
        <v>184</v>
      </c>
      <c r="F111" s="111">
        <v>4000</v>
      </c>
      <c r="G111" s="111">
        <f>SUM(G112:G114)</f>
        <v>4200</v>
      </c>
      <c r="H111" s="94">
        <f t="shared" ref="H111" si="11">G111/F111*100</f>
        <v>105</v>
      </c>
    </row>
    <row r="112" spans="2:8" x14ac:dyDescent="0.25">
      <c r="B112" s="126" t="s">
        <v>209</v>
      </c>
      <c r="C112" s="127"/>
      <c r="D112" s="128"/>
      <c r="E112" s="7" t="s">
        <v>124</v>
      </c>
      <c r="F112" s="111"/>
      <c r="G112" s="111">
        <v>1134.8599999999999</v>
      </c>
      <c r="H112" s="94"/>
    </row>
    <row r="113" spans="2:8" x14ac:dyDescent="0.25">
      <c r="B113" s="126" t="s">
        <v>222</v>
      </c>
      <c r="C113" s="127"/>
      <c r="D113" s="128"/>
      <c r="E113" s="7" t="s">
        <v>126</v>
      </c>
      <c r="F113" s="111"/>
      <c r="G113" s="111">
        <v>200</v>
      </c>
      <c r="H113" s="94"/>
    </row>
    <row r="114" spans="2:8" x14ac:dyDescent="0.25">
      <c r="B114" s="126" t="s">
        <v>210</v>
      </c>
      <c r="C114" s="127"/>
      <c r="D114" s="128"/>
      <c r="E114" s="7" t="s">
        <v>127</v>
      </c>
      <c r="F114" s="111"/>
      <c r="G114" s="111">
        <v>2865.14</v>
      </c>
      <c r="H114" s="94"/>
    </row>
    <row r="115" spans="2:8" x14ac:dyDescent="0.25">
      <c r="B115" s="249" t="s">
        <v>194</v>
      </c>
      <c r="C115" s="250"/>
      <c r="D115" s="251"/>
      <c r="E115" s="89" t="s">
        <v>195</v>
      </c>
      <c r="F115" s="116">
        <f>F116</f>
        <v>645</v>
      </c>
      <c r="G115" s="116">
        <f>G116</f>
        <v>644.5</v>
      </c>
      <c r="H115" s="162">
        <f t="shared" ref="H115:H116" si="12">G115/F115*100</f>
        <v>99.922480620155042</v>
      </c>
    </row>
    <row r="116" spans="2:8" x14ac:dyDescent="0.25">
      <c r="B116" s="237" t="s">
        <v>182</v>
      </c>
      <c r="C116" s="238"/>
      <c r="D116" s="239"/>
      <c r="E116" s="72" t="s">
        <v>12</v>
      </c>
      <c r="F116" s="111">
        <v>645</v>
      </c>
      <c r="G116" s="111">
        <f>G117</f>
        <v>644.5</v>
      </c>
      <c r="H116" s="163">
        <f t="shared" si="12"/>
        <v>99.922480620155042</v>
      </c>
    </row>
    <row r="117" spans="2:8" x14ac:dyDescent="0.25">
      <c r="B117" s="120" t="s">
        <v>220</v>
      </c>
      <c r="C117" s="121"/>
      <c r="D117" s="122"/>
      <c r="E117" s="7" t="s">
        <v>110</v>
      </c>
      <c r="F117" s="111"/>
      <c r="G117" s="111">
        <v>644.5</v>
      </c>
      <c r="H117" s="94"/>
    </row>
    <row r="118" spans="2:8" x14ac:dyDescent="0.25">
      <c r="B118" s="290" t="s">
        <v>235</v>
      </c>
      <c r="C118" s="291"/>
      <c r="D118" s="292"/>
      <c r="E118" s="87" t="s">
        <v>196</v>
      </c>
      <c r="F118" s="119">
        <f>F119+F148</f>
        <v>64475</v>
      </c>
      <c r="G118" s="119">
        <f>G119+G148</f>
        <v>63310.049999999988</v>
      </c>
      <c r="H118" s="161">
        <f t="shared" ref="H118:H121" si="13">G118/F118*100</f>
        <v>98.19317564947653</v>
      </c>
    </row>
    <row r="119" spans="2:8" x14ac:dyDescent="0.25">
      <c r="B119" s="293" t="s">
        <v>197</v>
      </c>
      <c r="C119" s="294"/>
      <c r="D119" s="295"/>
      <c r="E119" s="89" t="s">
        <v>198</v>
      </c>
      <c r="F119" s="116">
        <f>F120+F146</f>
        <v>60000</v>
      </c>
      <c r="G119" s="116">
        <f>G120+G146</f>
        <v>58834.959999999992</v>
      </c>
      <c r="H119" s="162">
        <f t="shared" si="13"/>
        <v>98.058266666666654</v>
      </c>
    </row>
    <row r="120" spans="2:8" x14ac:dyDescent="0.25">
      <c r="B120" s="255">
        <v>3</v>
      </c>
      <c r="C120" s="256"/>
      <c r="D120" s="257"/>
      <c r="E120" s="72" t="s">
        <v>3</v>
      </c>
      <c r="F120" s="111">
        <f>F121+F123+F144</f>
        <v>58000</v>
      </c>
      <c r="G120" s="111">
        <f>G121+G123+G144</f>
        <v>58825.369999999995</v>
      </c>
      <c r="H120" s="163">
        <f t="shared" si="13"/>
        <v>101.42305172413792</v>
      </c>
    </row>
    <row r="121" spans="2:8" x14ac:dyDescent="0.25">
      <c r="B121" s="255">
        <v>31</v>
      </c>
      <c r="C121" s="256"/>
      <c r="D121" s="257"/>
      <c r="E121" s="72" t="s">
        <v>4</v>
      </c>
      <c r="F121" s="111">
        <v>1000</v>
      </c>
      <c r="G121" s="111">
        <f>G122</f>
        <v>995.43</v>
      </c>
      <c r="H121" s="163">
        <f t="shared" si="13"/>
        <v>99.542999999999992</v>
      </c>
    </row>
    <row r="122" spans="2:8" x14ac:dyDescent="0.25">
      <c r="B122" s="123">
        <v>3121</v>
      </c>
      <c r="C122" s="124"/>
      <c r="D122" s="125"/>
      <c r="E122" s="129" t="s">
        <v>218</v>
      </c>
      <c r="F122" s="111"/>
      <c r="G122" s="111">
        <v>995.43</v>
      </c>
      <c r="H122" s="163"/>
    </row>
    <row r="123" spans="2:8" x14ac:dyDescent="0.25">
      <c r="B123" s="255">
        <v>32</v>
      </c>
      <c r="C123" s="256"/>
      <c r="D123" s="257"/>
      <c r="E123" s="72" t="s">
        <v>12</v>
      </c>
      <c r="F123" s="111">
        <v>56000</v>
      </c>
      <c r="G123" s="111">
        <f>SUM(G124:G143)</f>
        <v>57221.74</v>
      </c>
      <c r="H123" s="163">
        <f t="shared" ref="H123" si="14">G123/F123*100</f>
        <v>102.18167857142856</v>
      </c>
    </row>
    <row r="124" spans="2:8" x14ac:dyDescent="0.25">
      <c r="B124" s="246">
        <v>3211</v>
      </c>
      <c r="C124" s="247"/>
      <c r="D124" s="248"/>
      <c r="E124" s="29" t="s">
        <v>28</v>
      </c>
      <c r="F124" s="94"/>
      <c r="G124" s="111">
        <v>9426.43</v>
      </c>
      <c r="H124" s="94"/>
    </row>
    <row r="125" spans="2:8" x14ac:dyDescent="0.25">
      <c r="B125" s="240">
        <v>3213</v>
      </c>
      <c r="C125" s="241"/>
      <c r="D125" s="242"/>
      <c r="E125" s="8" t="s">
        <v>109</v>
      </c>
      <c r="F125" s="94"/>
      <c r="G125" s="111">
        <v>791.48</v>
      </c>
      <c r="H125" s="94"/>
    </row>
    <row r="126" spans="2:8" x14ac:dyDescent="0.25">
      <c r="B126" s="123">
        <v>3214</v>
      </c>
      <c r="C126" s="124"/>
      <c r="D126" s="125"/>
      <c r="E126" s="8" t="s">
        <v>150</v>
      </c>
      <c r="F126" s="94"/>
      <c r="G126" s="111">
        <v>73.28</v>
      </c>
      <c r="H126" s="94"/>
    </row>
    <row r="127" spans="2:8" x14ac:dyDescent="0.25">
      <c r="B127" s="240">
        <v>3221</v>
      </c>
      <c r="C127" s="241"/>
      <c r="D127" s="242"/>
      <c r="E127" s="8" t="s">
        <v>110</v>
      </c>
      <c r="F127" s="94"/>
      <c r="G127" s="111">
        <v>5562.72</v>
      </c>
      <c r="H127" s="94"/>
    </row>
    <row r="128" spans="2:8" x14ac:dyDescent="0.25">
      <c r="B128" s="240">
        <v>3222</v>
      </c>
      <c r="C128" s="241"/>
      <c r="D128" s="242"/>
      <c r="E128" s="8" t="s">
        <v>111</v>
      </c>
      <c r="F128" s="94"/>
      <c r="G128" s="111">
        <v>96.24</v>
      </c>
      <c r="H128" s="94"/>
    </row>
    <row r="129" spans="2:8" x14ac:dyDescent="0.25">
      <c r="B129" s="240">
        <v>3223</v>
      </c>
      <c r="C129" s="241"/>
      <c r="D129" s="242"/>
      <c r="E129" s="8" t="s">
        <v>113</v>
      </c>
      <c r="F129" s="94"/>
      <c r="G129" s="111">
        <v>4356.92</v>
      </c>
      <c r="H129" s="94"/>
    </row>
    <row r="130" spans="2:8" x14ac:dyDescent="0.25">
      <c r="B130" s="130">
        <v>3224</v>
      </c>
      <c r="C130" s="131"/>
      <c r="D130" s="132"/>
      <c r="E130" s="8" t="s">
        <v>114</v>
      </c>
      <c r="F130" s="94"/>
      <c r="G130" s="111">
        <v>1620.09</v>
      </c>
      <c r="H130" s="94"/>
    </row>
    <row r="131" spans="2:8" x14ac:dyDescent="0.25">
      <c r="B131" s="240">
        <v>3225</v>
      </c>
      <c r="C131" s="241"/>
      <c r="D131" s="242"/>
      <c r="E131" s="8" t="s">
        <v>115</v>
      </c>
      <c r="F131" s="94"/>
      <c r="G131" s="111">
        <v>2539.31</v>
      </c>
      <c r="H131" s="94"/>
    </row>
    <row r="132" spans="2:8" x14ac:dyDescent="0.25">
      <c r="B132" s="240">
        <v>3227</v>
      </c>
      <c r="C132" s="241"/>
      <c r="D132" s="242"/>
      <c r="E132" s="8" t="s">
        <v>116</v>
      </c>
      <c r="F132" s="94"/>
      <c r="G132" s="111">
        <v>281.60000000000002</v>
      </c>
      <c r="H132" s="94"/>
    </row>
    <row r="133" spans="2:8" x14ac:dyDescent="0.25">
      <c r="B133" s="240">
        <v>3231</v>
      </c>
      <c r="C133" s="241"/>
      <c r="D133" s="242"/>
      <c r="E133" s="8" t="s">
        <v>131</v>
      </c>
      <c r="F133" s="94"/>
      <c r="G133" s="111">
        <v>3468.81</v>
      </c>
      <c r="H133" s="94"/>
    </row>
    <row r="134" spans="2:8" x14ac:dyDescent="0.25">
      <c r="B134" s="240">
        <v>3232</v>
      </c>
      <c r="C134" s="241"/>
      <c r="D134" s="242"/>
      <c r="E134" s="8" t="s">
        <v>132</v>
      </c>
      <c r="F134" s="94"/>
      <c r="G134" s="111">
        <v>5739.01</v>
      </c>
      <c r="H134" s="94"/>
    </row>
    <row r="135" spans="2:8" x14ac:dyDescent="0.25">
      <c r="B135" s="240">
        <v>3233</v>
      </c>
      <c r="C135" s="241"/>
      <c r="D135" s="242"/>
      <c r="E135" s="8" t="s">
        <v>133</v>
      </c>
      <c r="F135" s="94"/>
      <c r="G135" s="111">
        <v>60.24</v>
      </c>
      <c r="H135" s="94"/>
    </row>
    <row r="136" spans="2:8" x14ac:dyDescent="0.25">
      <c r="B136" s="240">
        <v>3234</v>
      </c>
      <c r="C136" s="241"/>
      <c r="D136" s="242"/>
      <c r="E136" s="8" t="s">
        <v>134</v>
      </c>
      <c r="F136" s="94"/>
      <c r="G136" s="111">
        <v>1372.12</v>
      </c>
      <c r="H136" s="94"/>
    </row>
    <row r="137" spans="2:8" x14ac:dyDescent="0.25">
      <c r="B137" s="240">
        <v>3235</v>
      </c>
      <c r="C137" s="241"/>
      <c r="D137" s="242"/>
      <c r="E137" s="8" t="s">
        <v>135</v>
      </c>
      <c r="F137" s="94"/>
      <c r="G137" s="111">
        <v>3667.94</v>
      </c>
      <c r="H137" s="94"/>
    </row>
    <row r="138" spans="2:8" x14ac:dyDescent="0.25">
      <c r="B138" s="240">
        <v>3237</v>
      </c>
      <c r="C138" s="241"/>
      <c r="D138" s="242"/>
      <c r="E138" s="8" t="s">
        <v>137</v>
      </c>
      <c r="F138" s="94"/>
      <c r="G138" s="111">
        <v>9806.1200000000008</v>
      </c>
      <c r="H138" s="94"/>
    </row>
    <row r="139" spans="2:8" x14ac:dyDescent="0.25">
      <c r="B139" s="240">
        <v>3238</v>
      </c>
      <c r="C139" s="241"/>
      <c r="D139" s="242"/>
      <c r="E139" s="8" t="s">
        <v>138</v>
      </c>
      <c r="F139" s="94"/>
      <c r="G139" s="111">
        <v>2730.92</v>
      </c>
      <c r="H139" s="94"/>
    </row>
    <row r="140" spans="2:8" x14ac:dyDescent="0.25">
      <c r="B140" s="240">
        <v>3239</v>
      </c>
      <c r="C140" s="241"/>
      <c r="D140" s="242"/>
      <c r="E140" s="8" t="s">
        <v>139</v>
      </c>
      <c r="F140" s="94"/>
      <c r="G140" s="111">
        <v>3016.72</v>
      </c>
      <c r="H140" s="94"/>
    </row>
    <row r="141" spans="2:8" x14ac:dyDescent="0.25">
      <c r="B141" s="130">
        <v>3241</v>
      </c>
      <c r="C141" s="131"/>
      <c r="D141" s="132"/>
      <c r="E141" s="8" t="s">
        <v>140</v>
      </c>
      <c r="F141" s="94"/>
      <c r="G141" s="111">
        <v>884.31</v>
      </c>
      <c r="H141" s="94"/>
    </row>
    <row r="142" spans="2:8" x14ac:dyDescent="0.25">
      <c r="B142" s="130">
        <v>3293</v>
      </c>
      <c r="C142" s="131"/>
      <c r="D142" s="132"/>
      <c r="E142" s="131" t="s">
        <v>142</v>
      </c>
      <c r="F142" s="94"/>
      <c r="G142" s="111">
        <v>1527.14</v>
      </c>
      <c r="H142" s="94"/>
    </row>
    <row r="143" spans="2:8" x14ac:dyDescent="0.25">
      <c r="B143" s="130">
        <v>3299</v>
      </c>
      <c r="C143" s="131"/>
      <c r="D143" s="132"/>
      <c r="E143" s="8" t="s">
        <v>146</v>
      </c>
      <c r="F143" s="111"/>
      <c r="G143" s="111">
        <v>200.34</v>
      </c>
      <c r="H143" s="94"/>
    </row>
    <row r="144" spans="2:8" x14ac:dyDescent="0.25">
      <c r="B144" s="255">
        <v>34</v>
      </c>
      <c r="C144" s="256"/>
      <c r="D144" s="257"/>
      <c r="E144" s="72" t="s">
        <v>119</v>
      </c>
      <c r="F144" s="111">
        <v>1000</v>
      </c>
      <c r="G144" s="111">
        <f>G145</f>
        <v>608.20000000000005</v>
      </c>
      <c r="H144" s="163">
        <f t="shared" ref="H144:H150" si="15">G144/F144*100</f>
        <v>60.820000000000007</v>
      </c>
    </row>
    <row r="145" spans="2:8" x14ac:dyDescent="0.25">
      <c r="B145" s="123">
        <v>3431</v>
      </c>
      <c r="C145" s="124"/>
      <c r="D145" s="125"/>
      <c r="E145" s="7" t="s">
        <v>147</v>
      </c>
      <c r="F145" s="111"/>
      <c r="G145" s="111">
        <v>608.20000000000005</v>
      </c>
      <c r="H145" s="94"/>
    </row>
    <row r="146" spans="2:8" x14ac:dyDescent="0.25">
      <c r="B146" s="255">
        <v>42</v>
      </c>
      <c r="C146" s="256"/>
      <c r="D146" s="257"/>
      <c r="E146" s="72" t="s">
        <v>168</v>
      </c>
      <c r="F146" s="111">
        <v>2000</v>
      </c>
      <c r="G146" s="111">
        <f>G147</f>
        <v>9.59</v>
      </c>
      <c r="H146" s="163">
        <f t="shared" si="15"/>
        <v>0.47949999999999998</v>
      </c>
    </row>
    <row r="147" spans="2:8" x14ac:dyDescent="0.25">
      <c r="B147" s="123">
        <v>4241</v>
      </c>
      <c r="C147" s="124"/>
      <c r="D147" s="125"/>
      <c r="E147" s="143" t="s">
        <v>159</v>
      </c>
      <c r="F147" s="111"/>
      <c r="G147" s="111">
        <v>9.59</v>
      </c>
      <c r="H147" s="94"/>
    </row>
    <row r="148" spans="2:8" x14ac:dyDescent="0.25">
      <c r="B148" s="249" t="s">
        <v>199</v>
      </c>
      <c r="C148" s="250"/>
      <c r="D148" s="251"/>
      <c r="E148" s="82" t="s">
        <v>200</v>
      </c>
      <c r="F148" s="116">
        <f>F149</f>
        <v>4475</v>
      </c>
      <c r="G148" s="116">
        <f>G149</f>
        <v>4475.09</v>
      </c>
      <c r="H148" s="162">
        <f t="shared" si="15"/>
        <v>100.00201117318437</v>
      </c>
    </row>
    <row r="149" spans="2:8" x14ac:dyDescent="0.25">
      <c r="B149" s="237" t="s">
        <v>163</v>
      </c>
      <c r="C149" s="238"/>
      <c r="D149" s="239"/>
      <c r="E149" s="72" t="s">
        <v>3</v>
      </c>
      <c r="F149" s="111">
        <f>F150</f>
        <v>4475</v>
      </c>
      <c r="G149" s="111">
        <f>G150</f>
        <v>4475.09</v>
      </c>
      <c r="H149" s="163">
        <f t="shared" si="15"/>
        <v>100.00201117318437</v>
      </c>
    </row>
    <row r="150" spans="2:8" x14ac:dyDescent="0.25">
      <c r="B150" s="120" t="s">
        <v>182</v>
      </c>
      <c r="C150" s="121"/>
      <c r="D150" s="122"/>
      <c r="E150" s="133" t="s">
        <v>12</v>
      </c>
      <c r="F150" s="111">
        <v>4475</v>
      </c>
      <c r="G150" s="111">
        <f>SUM(G151:G161)</f>
        <v>4475.09</v>
      </c>
      <c r="H150" s="163">
        <f t="shared" si="15"/>
        <v>100.00201117318437</v>
      </c>
    </row>
    <row r="151" spans="2:8" x14ac:dyDescent="0.25">
      <c r="B151" s="134" t="s">
        <v>207</v>
      </c>
      <c r="C151" s="135"/>
      <c r="D151" s="136"/>
      <c r="E151" s="29" t="s">
        <v>28</v>
      </c>
      <c r="F151" s="111"/>
      <c r="G151" s="111">
        <v>552.4</v>
      </c>
      <c r="H151" s="94"/>
    </row>
    <row r="152" spans="2:8" x14ac:dyDescent="0.25">
      <c r="B152" s="134" t="s">
        <v>220</v>
      </c>
      <c r="C152" s="135"/>
      <c r="D152" s="136"/>
      <c r="E152" s="8" t="s">
        <v>110</v>
      </c>
      <c r="F152" s="111"/>
      <c r="G152" s="111">
        <v>156.18</v>
      </c>
      <c r="H152" s="94"/>
    </row>
    <row r="153" spans="2:8" x14ac:dyDescent="0.25">
      <c r="B153" s="134" t="s">
        <v>224</v>
      </c>
      <c r="C153" s="135"/>
      <c r="D153" s="136"/>
      <c r="E153" s="8" t="s">
        <v>111</v>
      </c>
      <c r="F153" s="94"/>
      <c r="G153" s="111">
        <v>154.88</v>
      </c>
      <c r="H153" s="94"/>
    </row>
    <row r="154" spans="2:8" x14ac:dyDescent="0.25">
      <c r="B154" s="134" t="s">
        <v>208</v>
      </c>
      <c r="C154" s="135"/>
      <c r="D154" s="136"/>
      <c r="E154" s="8" t="s">
        <v>115</v>
      </c>
      <c r="F154" s="94"/>
      <c r="G154" s="111">
        <v>16.989999999999998</v>
      </c>
      <c r="H154" s="94"/>
    </row>
    <row r="155" spans="2:8" x14ac:dyDescent="0.25">
      <c r="B155" s="120" t="s">
        <v>225</v>
      </c>
      <c r="C155" s="121"/>
      <c r="D155" s="122"/>
      <c r="E155" s="8" t="s">
        <v>131</v>
      </c>
      <c r="F155" s="94"/>
      <c r="G155" s="111">
        <v>1.63</v>
      </c>
      <c r="H155" s="94"/>
    </row>
    <row r="156" spans="2:8" x14ac:dyDescent="0.25">
      <c r="B156" s="120" t="s">
        <v>226</v>
      </c>
      <c r="C156" s="121"/>
      <c r="D156" s="122"/>
      <c r="E156" s="8" t="s">
        <v>133</v>
      </c>
      <c r="F156" s="94"/>
      <c r="G156" s="111">
        <v>954</v>
      </c>
      <c r="H156" s="94"/>
    </row>
    <row r="157" spans="2:8" x14ac:dyDescent="0.25">
      <c r="B157" s="120" t="s">
        <v>227</v>
      </c>
      <c r="C157" s="121"/>
      <c r="D157" s="122"/>
      <c r="E157" s="8" t="s">
        <v>133</v>
      </c>
      <c r="F157" s="94"/>
      <c r="G157" s="111">
        <v>60</v>
      </c>
      <c r="H157" s="94"/>
    </row>
    <row r="158" spans="2:8" x14ac:dyDescent="0.25">
      <c r="B158" s="120" t="s">
        <v>228</v>
      </c>
      <c r="C158" s="121"/>
      <c r="D158" s="122"/>
      <c r="E158" s="8" t="s">
        <v>138</v>
      </c>
      <c r="F158" s="94"/>
      <c r="G158" s="111">
        <v>634.32000000000005</v>
      </c>
      <c r="H158" s="94"/>
    </row>
    <row r="159" spans="2:8" x14ac:dyDescent="0.25">
      <c r="B159" s="120" t="s">
        <v>229</v>
      </c>
      <c r="C159" s="121"/>
      <c r="D159" s="122"/>
      <c r="E159" s="8" t="s">
        <v>139</v>
      </c>
      <c r="F159" s="94"/>
      <c r="G159" s="111">
        <v>949.08</v>
      </c>
      <c r="H159" s="94"/>
    </row>
    <row r="160" spans="2:8" x14ac:dyDescent="0.25">
      <c r="B160" s="120" t="s">
        <v>215</v>
      </c>
      <c r="C160" s="121"/>
      <c r="D160" s="122"/>
      <c r="E160" s="8" t="s">
        <v>142</v>
      </c>
      <c r="F160" s="94"/>
      <c r="G160" s="111">
        <v>993.68</v>
      </c>
      <c r="H160" s="94"/>
    </row>
    <row r="161" spans="2:8" x14ac:dyDescent="0.25">
      <c r="B161" s="84" t="s">
        <v>223</v>
      </c>
      <c r="C161" s="85"/>
      <c r="D161" s="86"/>
      <c r="E161" s="8" t="s">
        <v>146</v>
      </c>
      <c r="F161" s="94"/>
      <c r="G161" s="111">
        <v>1.93</v>
      </c>
      <c r="H161" s="94"/>
    </row>
    <row r="162" spans="2:8" x14ac:dyDescent="0.25">
      <c r="B162" s="261" t="s">
        <v>201</v>
      </c>
      <c r="C162" s="253"/>
      <c r="D162" s="254"/>
      <c r="E162" s="87" t="s">
        <v>202</v>
      </c>
      <c r="F162" s="119">
        <f t="shared" ref="F162:G164" si="16">F163</f>
        <v>1748</v>
      </c>
      <c r="G162" s="119">
        <f t="shared" si="16"/>
        <v>1748.3</v>
      </c>
      <c r="H162" s="161">
        <f t="shared" ref="H162:H165" si="17">G162/F162*100</f>
        <v>100.01716247139586</v>
      </c>
    </row>
    <row r="163" spans="2:8" x14ac:dyDescent="0.25">
      <c r="B163" s="249" t="s">
        <v>157</v>
      </c>
      <c r="C163" s="250"/>
      <c r="D163" s="251"/>
      <c r="E163" s="89" t="s">
        <v>158</v>
      </c>
      <c r="F163" s="116">
        <f t="shared" si="16"/>
        <v>1748</v>
      </c>
      <c r="G163" s="116">
        <f t="shared" si="16"/>
        <v>1748.3</v>
      </c>
      <c r="H163" s="162">
        <f t="shared" si="17"/>
        <v>100.01716247139586</v>
      </c>
    </row>
    <row r="164" spans="2:8" x14ac:dyDescent="0.25">
      <c r="B164" s="84" t="s">
        <v>163</v>
      </c>
      <c r="C164" s="85"/>
      <c r="D164" s="86"/>
      <c r="E164" s="72" t="s">
        <v>3</v>
      </c>
      <c r="F164" s="111">
        <f t="shared" si="16"/>
        <v>1748</v>
      </c>
      <c r="G164" s="111">
        <f t="shared" si="16"/>
        <v>1748.3</v>
      </c>
      <c r="H164" s="163">
        <f t="shared" si="17"/>
        <v>100.01716247139586</v>
      </c>
    </row>
    <row r="165" spans="2:8" x14ac:dyDescent="0.25">
      <c r="B165" s="84" t="s">
        <v>203</v>
      </c>
      <c r="C165" s="85"/>
      <c r="D165" s="86"/>
      <c r="E165" s="72" t="s">
        <v>103</v>
      </c>
      <c r="F165" s="111">
        <v>1748</v>
      </c>
      <c r="G165" s="111">
        <v>1748.3</v>
      </c>
      <c r="H165" s="163">
        <f t="shared" si="17"/>
        <v>100.01716247139586</v>
      </c>
    </row>
    <row r="166" spans="2:8" x14ac:dyDescent="0.25">
      <c r="B166" s="134"/>
      <c r="C166" s="135"/>
      <c r="D166" s="136"/>
      <c r="E166" s="143"/>
      <c r="F166" s="148"/>
      <c r="G166" s="111"/>
      <c r="H166" s="163"/>
    </row>
    <row r="167" spans="2:8" ht="14.45" customHeight="1" x14ac:dyDescent="0.25">
      <c r="B167" s="258" t="s">
        <v>230</v>
      </c>
      <c r="C167" s="259"/>
      <c r="D167" s="260"/>
      <c r="E167" s="149" t="s">
        <v>247</v>
      </c>
      <c r="F167" s="150">
        <f>F168+F171+F174</f>
        <v>252555</v>
      </c>
      <c r="G167" s="151">
        <f>G168+G171+G174</f>
        <v>112227.8</v>
      </c>
      <c r="H167" s="164">
        <f t="shared" ref="H167:H169" si="18">G167/F167*100</f>
        <v>44.436974124448142</v>
      </c>
    </row>
    <row r="168" spans="2:8" x14ac:dyDescent="0.25">
      <c r="B168" s="234" t="s">
        <v>176</v>
      </c>
      <c r="C168" s="235"/>
      <c r="D168" s="236"/>
      <c r="E168" s="152" t="s">
        <v>177</v>
      </c>
      <c r="F168" s="153">
        <f>F169</f>
        <v>21780</v>
      </c>
      <c r="G168" s="116">
        <f>G169</f>
        <v>21744.799999999999</v>
      </c>
      <c r="H168" s="162">
        <f t="shared" si="18"/>
        <v>99.838383838383834</v>
      </c>
    </row>
    <row r="169" spans="2:8" x14ac:dyDescent="0.25">
      <c r="B169" s="134" t="s">
        <v>231</v>
      </c>
      <c r="C169" s="135"/>
      <c r="D169" s="136"/>
      <c r="E169" s="7" t="s">
        <v>129</v>
      </c>
      <c r="F169" s="148">
        <v>21780</v>
      </c>
      <c r="G169" s="111">
        <f>G170</f>
        <v>21744.799999999999</v>
      </c>
      <c r="H169" s="163">
        <f t="shared" si="18"/>
        <v>99.838383838383834</v>
      </c>
    </row>
    <row r="170" spans="2:8" x14ac:dyDescent="0.25">
      <c r="B170" s="237" t="s">
        <v>232</v>
      </c>
      <c r="C170" s="238"/>
      <c r="D170" s="239"/>
      <c r="E170" s="7" t="s">
        <v>129</v>
      </c>
      <c r="F170" s="148"/>
      <c r="G170" s="111">
        <v>21744.799999999999</v>
      </c>
      <c r="H170" s="94"/>
    </row>
    <row r="171" spans="2:8" x14ac:dyDescent="0.25">
      <c r="B171" s="234" t="s">
        <v>171</v>
      </c>
      <c r="C171" s="235"/>
      <c r="D171" s="236"/>
      <c r="E171" s="154" t="s">
        <v>172</v>
      </c>
      <c r="F171" s="153">
        <v>140292</v>
      </c>
      <c r="G171" s="116">
        <v>0</v>
      </c>
      <c r="H171" s="114"/>
    </row>
    <row r="172" spans="2:8" x14ac:dyDescent="0.25">
      <c r="B172" s="134" t="s">
        <v>231</v>
      </c>
      <c r="C172" s="135"/>
      <c r="D172" s="136"/>
      <c r="E172" s="7" t="s">
        <v>129</v>
      </c>
      <c r="F172" s="148"/>
      <c r="G172" s="111"/>
      <c r="H172" s="94"/>
    </row>
    <row r="173" spans="2:8" x14ac:dyDescent="0.25">
      <c r="B173" s="237" t="s">
        <v>232</v>
      </c>
      <c r="C173" s="238"/>
      <c r="D173" s="239"/>
      <c r="E173" s="7" t="s">
        <v>129</v>
      </c>
      <c r="F173" s="148"/>
      <c r="G173" s="111"/>
      <c r="H173" s="94"/>
    </row>
    <row r="174" spans="2:8" x14ac:dyDescent="0.25">
      <c r="B174" s="234" t="s">
        <v>233</v>
      </c>
      <c r="C174" s="235"/>
      <c r="D174" s="236"/>
      <c r="E174" s="154" t="s">
        <v>234</v>
      </c>
      <c r="F174" s="153">
        <f>F175</f>
        <v>90483</v>
      </c>
      <c r="G174" s="116">
        <f>G175</f>
        <v>90483</v>
      </c>
      <c r="H174" s="114">
        <f t="shared" ref="H174:H175" si="19">G174/F174*100</f>
        <v>100</v>
      </c>
    </row>
    <row r="175" spans="2:8" x14ac:dyDescent="0.25">
      <c r="B175" s="134" t="s">
        <v>231</v>
      </c>
      <c r="C175" s="135"/>
      <c r="D175" s="136"/>
      <c r="E175" s="7" t="s">
        <v>129</v>
      </c>
      <c r="F175" s="148">
        <v>90483</v>
      </c>
      <c r="G175" s="111">
        <f>G176</f>
        <v>90483</v>
      </c>
      <c r="H175" s="94">
        <f t="shared" si="19"/>
        <v>100</v>
      </c>
    </row>
    <row r="176" spans="2:8" x14ac:dyDescent="0.25">
      <c r="B176" s="237" t="s">
        <v>232</v>
      </c>
      <c r="C176" s="238"/>
      <c r="D176" s="239"/>
      <c r="E176" s="7" t="s">
        <v>129</v>
      </c>
      <c r="F176" s="148"/>
      <c r="G176" s="111">
        <v>90483</v>
      </c>
      <c r="H176" s="94"/>
    </row>
    <row r="177" spans="2:8" x14ac:dyDescent="0.25">
      <c r="B177" s="168" t="s">
        <v>204</v>
      </c>
      <c r="C177" s="169"/>
      <c r="D177" s="169"/>
      <c r="E177" s="170"/>
      <c r="F177" s="171">
        <f>SUM(F15,F73)</f>
        <v>2107153</v>
      </c>
      <c r="G177" s="172">
        <f>SUM(G15,G73)</f>
        <v>1934953.2600000002</v>
      </c>
      <c r="H177" s="173">
        <f t="shared" ref="H177" si="20">G177/F177*100</f>
        <v>91.827848286289608</v>
      </c>
    </row>
    <row r="178" spans="2:8" x14ac:dyDescent="0.25">
      <c r="F178" s="95"/>
      <c r="G178" s="95"/>
      <c r="H178" s="95"/>
    </row>
    <row r="179" spans="2:8" x14ac:dyDescent="0.25">
      <c r="F179" s="95"/>
      <c r="G179" s="95"/>
      <c r="H179" s="95"/>
    </row>
    <row r="180" spans="2:8" x14ac:dyDescent="0.25">
      <c r="F180" s="95"/>
      <c r="G180" s="95"/>
      <c r="H180" s="95"/>
    </row>
    <row r="181" spans="2:8" x14ac:dyDescent="0.25">
      <c r="F181" s="95"/>
      <c r="G181" s="95"/>
      <c r="H181" s="95"/>
    </row>
    <row r="182" spans="2:8" x14ac:dyDescent="0.25">
      <c r="F182" s="95"/>
      <c r="G182" s="95"/>
      <c r="H182" s="95"/>
    </row>
    <row r="183" spans="2:8" x14ac:dyDescent="0.25">
      <c r="F183" s="95"/>
      <c r="G183" s="95"/>
      <c r="H183" s="95"/>
    </row>
    <row r="184" spans="2:8" x14ac:dyDescent="0.25">
      <c r="F184" s="95"/>
      <c r="G184" s="95"/>
      <c r="H184" s="95"/>
    </row>
    <row r="185" spans="2:8" x14ac:dyDescent="0.25">
      <c r="F185" s="95"/>
      <c r="G185" s="95"/>
      <c r="H185" s="95"/>
    </row>
    <row r="186" spans="2:8" x14ac:dyDescent="0.25">
      <c r="F186" s="95"/>
      <c r="G186" s="95"/>
      <c r="H186" s="95"/>
    </row>
    <row r="187" spans="2:8" x14ac:dyDescent="0.25">
      <c r="F187" s="95"/>
      <c r="G187" s="95"/>
      <c r="H187" s="95"/>
    </row>
    <row r="188" spans="2:8" x14ac:dyDescent="0.25">
      <c r="F188" s="95"/>
      <c r="G188" s="95"/>
      <c r="H188" s="95"/>
    </row>
    <row r="189" spans="2:8" x14ac:dyDescent="0.25">
      <c r="F189" s="95"/>
      <c r="G189" s="95"/>
      <c r="H189" s="95"/>
    </row>
    <row r="190" spans="2:8" x14ac:dyDescent="0.25">
      <c r="F190" s="95"/>
      <c r="G190" s="95"/>
      <c r="H190" s="95"/>
    </row>
    <row r="191" spans="2:8" x14ac:dyDescent="0.25">
      <c r="F191" s="95"/>
      <c r="G191" s="95"/>
      <c r="H191" s="95"/>
    </row>
  </sheetData>
  <mergeCells count="113">
    <mergeCell ref="B91:D91"/>
    <mergeCell ref="B95:D95"/>
    <mergeCell ref="B96:D96"/>
    <mergeCell ref="B98:D98"/>
    <mergeCell ref="B99:D99"/>
    <mergeCell ref="B97:D97"/>
    <mergeCell ref="B148:D148"/>
    <mergeCell ref="B149:D149"/>
    <mergeCell ref="B111:D111"/>
    <mergeCell ref="B115:D115"/>
    <mergeCell ref="B116:D116"/>
    <mergeCell ref="B118:D118"/>
    <mergeCell ref="B119:D119"/>
    <mergeCell ref="B100:D100"/>
    <mergeCell ref="B104:D104"/>
    <mergeCell ref="B105:D105"/>
    <mergeCell ref="B106:D106"/>
    <mergeCell ref="B123:D123"/>
    <mergeCell ref="B144:D144"/>
    <mergeCell ref="B146:D146"/>
    <mergeCell ref="B127:D127"/>
    <mergeCell ref="B128:D128"/>
    <mergeCell ref="B129:D129"/>
    <mergeCell ref="B131:D131"/>
    <mergeCell ref="B132:D132"/>
    <mergeCell ref="B133:D133"/>
    <mergeCell ref="B138:D138"/>
    <mergeCell ref="B139:D139"/>
    <mergeCell ref="B140:D140"/>
    <mergeCell ref="B124:D124"/>
    <mergeCell ref="B125:D125"/>
    <mergeCell ref="B134:D134"/>
    <mergeCell ref="B135:D135"/>
    <mergeCell ref="B136:D136"/>
    <mergeCell ref="B137:D137"/>
    <mergeCell ref="B17:D17"/>
    <mergeCell ref="B2:H2"/>
    <mergeCell ref="B4:E4"/>
    <mergeCell ref="B5:E5"/>
    <mergeCell ref="B15:D15"/>
    <mergeCell ref="B16:D16"/>
    <mergeCell ref="B19:D19"/>
    <mergeCell ref="B25:D25"/>
    <mergeCell ref="B18:D18"/>
    <mergeCell ref="B20:D20"/>
    <mergeCell ref="B21:D21"/>
    <mergeCell ref="B22:D22"/>
    <mergeCell ref="B7:E7"/>
    <mergeCell ref="C6:E6"/>
    <mergeCell ref="B8:D8"/>
    <mergeCell ref="B9:D9"/>
    <mergeCell ref="B10:D10"/>
    <mergeCell ref="B11:D11"/>
    <mergeCell ref="B12:D12"/>
    <mergeCell ref="B13:D13"/>
    <mergeCell ref="B14:D14"/>
    <mergeCell ref="B39:D39"/>
    <mergeCell ref="B40:D40"/>
    <mergeCell ref="B41:D41"/>
    <mergeCell ref="B23:D23"/>
    <mergeCell ref="B24:D24"/>
    <mergeCell ref="B37:D37"/>
    <mergeCell ref="B36:D36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167:D167"/>
    <mergeCell ref="B79:D79"/>
    <mergeCell ref="B80:D80"/>
    <mergeCell ref="B81:D81"/>
    <mergeCell ref="B84:D84"/>
    <mergeCell ref="B85:D85"/>
    <mergeCell ref="B64:D64"/>
    <mergeCell ref="B65:D65"/>
    <mergeCell ref="B66:D66"/>
    <mergeCell ref="B68:D68"/>
    <mergeCell ref="B73:D73"/>
    <mergeCell ref="B74:D74"/>
    <mergeCell ref="B75:D75"/>
    <mergeCell ref="B76:D76"/>
    <mergeCell ref="B77:D77"/>
    <mergeCell ref="B162:D162"/>
    <mergeCell ref="B168:D168"/>
    <mergeCell ref="B171:D171"/>
    <mergeCell ref="B173:D173"/>
    <mergeCell ref="B170:D170"/>
    <mergeCell ref="B174:D174"/>
    <mergeCell ref="B176:D176"/>
    <mergeCell ref="B52:D52"/>
    <mergeCell ref="B53:D53"/>
    <mergeCell ref="B60:D60"/>
    <mergeCell ref="B54:D54"/>
    <mergeCell ref="B62:D62"/>
    <mergeCell ref="B55:D55"/>
    <mergeCell ref="B56:D56"/>
    <mergeCell ref="B57:D57"/>
    <mergeCell ref="B58:D58"/>
    <mergeCell ref="B59:D59"/>
    <mergeCell ref="B69:D69"/>
    <mergeCell ref="B70:D70"/>
    <mergeCell ref="B71:D71"/>
    <mergeCell ref="B72:D72"/>
    <mergeCell ref="B63:D63"/>
    <mergeCell ref="B163:D163"/>
    <mergeCell ref="B120:D120"/>
    <mergeCell ref="B121:D121"/>
  </mergeCells>
  <pageMargins left="0.25" right="0.25" top="0.75" bottom="0.75" header="0.3" footer="0.3"/>
  <pageSetup paperSize="9" scale="9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58C28-32D0-42F0-990E-DAB17866339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Izvještaj po organizacijskoj </vt:lpstr>
      <vt:lpstr>Izvještaj po programskoj</vt:lpstr>
      <vt:lpstr>Sheet1</vt:lpstr>
      <vt:lpstr>'Izvještaj po organizacijskoj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Renata</cp:lastModifiedBy>
  <cp:lastPrinted>2024-03-26T08:49:12Z</cp:lastPrinted>
  <dcterms:created xsi:type="dcterms:W3CDTF">2022-08-12T12:51:27Z</dcterms:created>
  <dcterms:modified xsi:type="dcterms:W3CDTF">2024-04-02T06:57:48Z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proračuna JLP(R)S.xlsx</vt:lpwstr>
  </property>
</Properties>
</file>