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Bruno\Desktop\"/>
    </mc:Choice>
  </mc:AlternateContent>
  <xr:revisionPtr revIDLastSave="0" documentId="8_{6F210791-F08C-4499-A01D-F131BE64FE94}" xr6:coauthVersionLast="47" xr6:coauthVersionMax="47" xr10:uidLastSave="{00000000-0000-0000-0000-000000000000}"/>
  <bookViews>
    <workbookView xWindow="-110" yWindow="-110" windowWidth="19420" windowHeight="10300" tabRatio="82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Izvještaj po organizacijskoj " sheetId="12" state="hidden" r:id="rId7"/>
    <sheet name="Izvještaj po programskoj" sheetId="7" r:id="rId8"/>
    <sheet name="Sheet1" sheetId="13" r:id="rId9"/>
  </sheets>
  <definedNames>
    <definedName name="_xlnm.Print_Area" localSheetId="6">'Izvještaj po organizacijskoj '!$B$2:$I$8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8" l="1"/>
  <c r="C32" i="8" l="1"/>
  <c r="C31" i="8" s="1"/>
  <c r="C30" i="8"/>
  <c r="C27" i="8" s="1"/>
  <c r="C29" i="8"/>
  <c r="C28" i="8"/>
  <c r="C26" i="8"/>
  <c r="C25" i="8" s="1"/>
  <c r="C24" i="8"/>
  <c r="C23" i="8" s="1"/>
  <c r="C22" i="8"/>
  <c r="C21" i="8" s="1"/>
  <c r="C17" i="8"/>
  <c r="C18" i="8"/>
  <c r="C16" i="8"/>
  <c r="C15" i="8"/>
  <c r="C14" i="8"/>
  <c r="C11" i="8"/>
  <c r="C12" i="8"/>
  <c r="C10" i="8"/>
  <c r="C9" i="8" s="1"/>
  <c r="C7" i="8"/>
  <c r="C8" i="8"/>
  <c r="C13" i="8" l="1"/>
  <c r="J53" i="3"/>
  <c r="G53" i="3"/>
  <c r="F18" i="8" l="1"/>
  <c r="F16" i="8"/>
  <c r="F15" i="8"/>
  <c r="F14" i="8"/>
  <c r="F12" i="8"/>
  <c r="F10" i="8"/>
  <c r="F8" i="8"/>
  <c r="D28" i="8"/>
  <c r="D14" i="8" s="1"/>
  <c r="F7" i="11"/>
  <c r="F6" i="11" s="1"/>
  <c r="D7" i="11"/>
  <c r="D6" i="11" s="1"/>
  <c r="C7" i="11"/>
  <c r="C6" i="11" s="1"/>
  <c r="D10" i="10"/>
  <c r="F19" i="10"/>
  <c r="G23" i="7" l="1"/>
  <c r="G29" i="7"/>
  <c r="G111" i="7"/>
  <c r="G110" i="7" s="1"/>
  <c r="G119" i="7"/>
  <c r="G102" i="7" l="1"/>
  <c r="G101" i="7" s="1"/>
  <c r="F101" i="7"/>
  <c r="F71" i="7"/>
  <c r="G17" i="7"/>
  <c r="G16" i="7"/>
  <c r="G15" i="7" s="1"/>
  <c r="F17" i="7"/>
  <c r="F16" i="7"/>
  <c r="F15" i="7" s="1"/>
  <c r="F186" i="7"/>
  <c r="G126" i="7"/>
  <c r="F90" i="7"/>
  <c r="F13" i="7" l="1"/>
  <c r="H16" i="7"/>
  <c r="H15" i="7"/>
  <c r="L23" i="1"/>
  <c r="K23" i="1"/>
  <c r="D21" i="10" l="1"/>
  <c r="D30" i="8" s="1"/>
  <c r="D16" i="8" s="1"/>
  <c r="D12" i="10"/>
  <c r="H11" i="7"/>
  <c r="H180" i="7"/>
  <c r="F22" i="7"/>
  <c r="F183" i="7"/>
  <c r="F179" i="7"/>
  <c r="F178" i="7" s="1"/>
  <c r="F177" i="7" s="1"/>
  <c r="G179" i="7"/>
  <c r="G178" i="7" s="1"/>
  <c r="G177" i="7" s="1"/>
  <c r="F164" i="7"/>
  <c r="F163" i="7" s="1"/>
  <c r="H177" i="7" l="1"/>
  <c r="H179" i="7"/>
  <c r="H178" i="7"/>
  <c r="F189" i="7"/>
  <c r="F182" i="7" s="1"/>
  <c r="G190" i="7"/>
  <c r="G184" i="7"/>
  <c r="G165" i="7"/>
  <c r="G164" i="7" s="1"/>
  <c r="H165" i="7" l="1"/>
  <c r="G183" i="7"/>
  <c r="H183" i="7" s="1"/>
  <c r="H184" i="7"/>
  <c r="G189" i="7"/>
  <c r="H189" i="7" s="1"/>
  <c r="H190" i="7"/>
  <c r="H126" i="7"/>
  <c r="F130" i="7"/>
  <c r="G131" i="7"/>
  <c r="H119" i="7"/>
  <c r="F110" i="7"/>
  <c r="F109" i="7" s="1"/>
  <c r="F87" i="7"/>
  <c r="F86" i="7" s="1"/>
  <c r="F85" i="7" s="1"/>
  <c r="G88" i="7"/>
  <c r="F82" i="7"/>
  <c r="F81" i="7" s="1"/>
  <c r="G83" i="7"/>
  <c r="H78" i="7"/>
  <c r="F76" i="7"/>
  <c r="F75" i="7" s="1"/>
  <c r="F74" i="7" s="1"/>
  <c r="G76" i="7"/>
  <c r="G75" i="7" s="1"/>
  <c r="G74" i="7" s="1"/>
  <c r="F70" i="7"/>
  <c r="F69" i="7" s="1"/>
  <c r="G72" i="7"/>
  <c r="G71" i="7" s="1"/>
  <c r="G70" i="7" s="1"/>
  <c r="F135" i="7"/>
  <c r="F134" i="7" s="1"/>
  <c r="G161" i="7"/>
  <c r="H161" i="7" s="1"/>
  <c r="G159" i="7"/>
  <c r="H159" i="7" s="1"/>
  <c r="G136" i="7"/>
  <c r="H136" i="7" s="1"/>
  <c r="G138" i="7"/>
  <c r="H138" i="7" s="1"/>
  <c r="F21" i="7"/>
  <c r="F12" i="7" l="1"/>
  <c r="F133" i="7"/>
  <c r="F9" i="7"/>
  <c r="F80" i="7"/>
  <c r="F8" i="7"/>
  <c r="G163" i="7"/>
  <c r="H164" i="7"/>
  <c r="G182" i="7"/>
  <c r="H182" i="7" s="1"/>
  <c r="H102" i="7"/>
  <c r="G87" i="7"/>
  <c r="H88" i="7"/>
  <c r="H111" i="7"/>
  <c r="G130" i="7"/>
  <c r="H131" i="7"/>
  <c r="G69" i="7"/>
  <c r="H69" i="7" s="1"/>
  <c r="H70" i="7"/>
  <c r="G82" i="7"/>
  <c r="H83" i="7"/>
  <c r="G118" i="7"/>
  <c r="H74" i="7"/>
  <c r="H76" i="7"/>
  <c r="G135" i="7"/>
  <c r="H75" i="7"/>
  <c r="F118" i="7"/>
  <c r="F41" i="7"/>
  <c r="H72" i="7"/>
  <c r="D7" i="10" l="1"/>
  <c r="D16" i="10"/>
  <c r="D22" i="8" s="1"/>
  <c r="D8" i="8" s="1"/>
  <c r="D8" i="10"/>
  <c r="D17" i="10"/>
  <c r="D24" i="8" s="1"/>
  <c r="D20" i="10"/>
  <c r="D29" i="8" s="1"/>
  <c r="D15" i="8" s="1"/>
  <c r="D11" i="10"/>
  <c r="F117" i="7"/>
  <c r="F79" i="7" s="1"/>
  <c r="F14" i="7"/>
  <c r="H130" i="7"/>
  <c r="G14" i="7"/>
  <c r="F22" i="10" s="1"/>
  <c r="F32" i="8" s="1"/>
  <c r="H101" i="7"/>
  <c r="H163" i="7"/>
  <c r="G117" i="7"/>
  <c r="H118" i="7"/>
  <c r="G86" i="7"/>
  <c r="H86" i="7" s="1"/>
  <c r="H87" i="7"/>
  <c r="G134" i="7"/>
  <c r="G9" i="7" s="1"/>
  <c r="F17" i="10" s="1"/>
  <c r="F24" i="8" s="1"/>
  <c r="H135" i="7"/>
  <c r="G81" i="7"/>
  <c r="H82" i="7"/>
  <c r="G109" i="7"/>
  <c r="H109" i="7" s="1"/>
  <c r="H110" i="7"/>
  <c r="F40" i="7"/>
  <c r="F10" i="7" s="1"/>
  <c r="H71" i="7"/>
  <c r="F7" i="7" l="1"/>
  <c r="D18" i="10"/>
  <c r="D26" i="8" s="1"/>
  <c r="D12" i="8" s="1"/>
  <c r="D9" i="10"/>
  <c r="D23" i="8"/>
  <c r="D10" i="8"/>
  <c r="D22" i="10"/>
  <c r="D32" i="8" s="1"/>
  <c r="D18" i="8" s="1"/>
  <c r="D13" i="10"/>
  <c r="G8" i="7"/>
  <c r="F16" i="10" s="1"/>
  <c r="F22" i="8" s="1"/>
  <c r="H117" i="7"/>
  <c r="H14" i="7"/>
  <c r="H9" i="7"/>
  <c r="G80" i="7"/>
  <c r="H81" i="7"/>
  <c r="G133" i="7"/>
  <c r="H133" i="7" s="1"/>
  <c r="H134" i="7"/>
  <c r="F20" i="7"/>
  <c r="F19" i="7" s="1"/>
  <c r="F192" i="7" s="1"/>
  <c r="G91" i="7"/>
  <c r="H91" i="7" s="1"/>
  <c r="G97" i="7"/>
  <c r="H97" i="7" s="1"/>
  <c r="G42" i="7"/>
  <c r="H42" i="7" s="1"/>
  <c r="G67" i="7"/>
  <c r="H67" i="7" s="1"/>
  <c r="H8" i="7" l="1"/>
  <c r="H80" i="7"/>
  <c r="G90" i="7"/>
  <c r="G13" i="7" s="1"/>
  <c r="G41" i="7"/>
  <c r="H6" i="11"/>
  <c r="G6" i="11"/>
  <c r="H10" i="10"/>
  <c r="G10" i="10"/>
  <c r="G13" i="10"/>
  <c r="G38" i="7"/>
  <c r="H29" i="7"/>
  <c r="G22" i="7"/>
  <c r="H13" i="7" l="1"/>
  <c r="F21" i="10"/>
  <c r="F30" i="8" s="1"/>
  <c r="G85" i="7"/>
  <c r="H90" i="7"/>
  <c r="G21" i="7"/>
  <c r="H23" i="7"/>
  <c r="H41" i="7"/>
  <c r="G40" i="7"/>
  <c r="H40" i="7" l="1"/>
  <c r="G10" i="7"/>
  <c r="F18" i="10" s="1"/>
  <c r="F26" i="8" s="1"/>
  <c r="H21" i="7"/>
  <c r="G12" i="7"/>
  <c r="H85" i="7"/>
  <c r="G79" i="7"/>
  <c r="H79" i="7" s="1"/>
  <c r="G20" i="7"/>
  <c r="G19" i="7" s="1"/>
  <c r="H22" i="7"/>
  <c r="H8" i="11"/>
  <c r="G8" i="11"/>
  <c r="H7" i="11"/>
  <c r="G7" i="11"/>
  <c r="F17" i="8"/>
  <c r="H32" i="8"/>
  <c r="G32" i="8"/>
  <c r="H30" i="8"/>
  <c r="G30" i="8"/>
  <c r="H28" i="8"/>
  <c r="G28" i="8"/>
  <c r="H26" i="8"/>
  <c r="G26" i="8"/>
  <c r="F13" i="8"/>
  <c r="F31" i="8"/>
  <c r="G31" i="8" s="1"/>
  <c r="F25" i="8"/>
  <c r="G25" i="8" s="1"/>
  <c r="F23" i="8"/>
  <c r="F21" i="8"/>
  <c r="F11" i="8"/>
  <c r="F9" i="8"/>
  <c r="F7" i="8"/>
  <c r="D31" i="8"/>
  <c r="D27" i="8"/>
  <c r="D25" i="8"/>
  <c r="D21" i="8"/>
  <c r="D7" i="8"/>
  <c r="D9" i="8"/>
  <c r="D11" i="8"/>
  <c r="D13" i="8"/>
  <c r="D17" i="8"/>
  <c r="C6" i="8"/>
  <c r="H12" i="7" l="1"/>
  <c r="F20" i="10"/>
  <c r="F29" i="8" s="1"/>
  <c r="H31" i="8"/>
  <c r="F6" i="8"/>
  <c r="H25" i="8"/>
  <c r="D6" i="8"/>
  <c r="H10" i="7"/>
  <c r="G7" i="7"/>
  <c r="H7" i="7" s="1"/>
  <c r="H20" i="7"/>
  <c r="D20" i="8"/>
  <c r="F27" i="8" l="1"/>
  <c r="H29" i="8"/>
  <c r="G29" i="8"/>
  <c r="H19" i="7"/>
  <c r="G192" i="7"/>
  <c r="H192" i="7" s="1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F15" i="10"/>
  <c r="E15" i="10"/>
  <c r="D15" i="10"/>
  <c r="C15" i="10"/>
  <c r="H13" i="10"/>
  <c r="H12" i="10"/>
  <c r="G12" i="10"/>
  <c r="H11" i="10"/>
  <c r="G11" i="10"/>
  <c r="H9" i="10"/>
  <c r="G9" i="10"/>
  <c r="H8" i="10"/>
  <c r="G8" i="10"/>
  <c r="H7" i="10"/>
  <c r="G7" i="10"/>
  <c r="F6" i="10"/>
  <c r="E6" i="10"/>
  <c r="D6" i="10"/>
  <c r="C6" i="10"/>
  <c r="G27" i="8" l="1"/>
  <c r="F20" i="8"/>
  <c r="H27" i="8"/>
  <c r="H15" i="10"/>
  <c r="G6" i="10"/>
  <c r="H6" i="10"/>
  <c r="G15" i="10"/>
  <c r="G15" i="8"/>
  <c r="H24" i="8"/>
  <c r="H23" i="8"/>
  <c r="H22" i="8"/>
  <c r="H21" i="8"/>
  <c r="H20" i="8"/>
  <c r="H18" i="8"/>
  <c r="H17" i="8"/>
  <c r="H16" i="8"/>
  <c r="H14" i="8"/>
  <c r="H13" i="8"/>
  <c r="H12" i="8"/>
  <c r="H11" i="8"/>
  <c r="H10" i="8"/>
  <c r="H9" i="8"/>
  <c r="H8" i="8"/>
  <c r="H7" i="8"/>
  <c r="G24" i="8"/>
  <c r="G23" i="8"/>
  <c r="G22" i="8"/>
  <c r="G21" i="8"/>
  <c r="G18" i="8"/>
  <c r="G17" i="8"/>
  <c r="G16" i="8"/>
  <c r="G14" i="8"/>
  <c r="G13" i="8"/>
  <c r="G12" i="8"/>
  <c r="G11" i="8"/>
  <c r="G10" i="8"/>
  <c r="G9" i="8"/>
  <c r="G8" i="8"/>
  <c r="G7" i="8"/>
  <c r="H15" i="8" l="1"/>
  <c r="G6" i="8"/>
  <c r="H78" i="3"/>
  <c r="H84" i="3"/>
  <c r="G48" i="3"/>
  <c r="J48" i="3"/>
  <c r="L48" i="3" s="1"/>
  <c r="K52" i="3"/>
  <c r="J44" i="3"/>
  <c r="L44" i="3" s="1"/>
  <c r="G44" i="3"/>
  <c r="G39" i="3"/>
  <c r="J39" i="3"/>
  <c r="L39" i="3" s="1"/>
  <c r="H87" i="3"/>
  <c r="H86" i="3" s="1"/>
  <c r="H14" i="1" s="1"/>
  <c r="J88" i="3"/>
  <c r="J87" i="3" s="1"/>
  <c r="J86" i="3" s="1"/>
  <c r="J14" i="1" s="1"/>
  <c r="G88" i="3"/>
  <c r="G87" i="3" s="1"/>
  <c r="G86" i="3" s="1"/>
  <c r="G14" i="1" s="1"/>
  <c r="J79" i="3"/>
  <c r="L79" i="3" s="1"/>
  <c r="J71" i="3"/>
  <c r="L71" i="3" s="1"/>
  <c r="J60" i="3"/>
  <c r="L60" i="3" s="1"/>
  <c r="L94" i="3"/>
  <c r="L85" i="3"/>
  <c r="L70" i="3"/>
  <c r="L53" i="3"/>
  <c r="L43" i="3"/>
  <c r="K94" i="3"/>
  <c r="K93" i="3"/>
  <c r="K92" i="3"/>
  <c r="K91" i="3"/>
  <c r="K90" i="3"/>
  <c r="K89" i="3"/>
  <c r="K85" i="3"/>
  <c r="K83" i="3"/>
  <c r="K81" i="3"/>
  <c r="K80" i="3"/>
  <c r="K77" i="3"/>
  <c r="K76" i="3"/>
  <c r="K75" i="3"/>
  <c r="K74" i="3"/>
  <c r="K73" i="3"/>
  <c r="K72" i="3"/>
  <c r="K70" i="3"/>
  <c r="K69" i="3"/>
  <c r="K68" i="3"/>
  <c r="K67" i="3"/>
  <c r="K66" i="3"/>
  <c r="K65" i="3"/>
  <c r="K64" i="3"/>
  <c r="K63" i="3"/>
  <c r="K62" i="3"/>
  <c r="K61" i="3"/>
  <c r="K59" i="3"/>
  <c r="K58" i="3"/>
  <c r="K57" i="3"/>
  <c r="K56" i="3"/>
  <c r="K55" i="3"/>
  <c r="K54" i="3"/>
  <c r="K51" i="3"/>
  <c r="K50" i="3"/>
  <c r="K49" i="3"/>
  <c r="K46" i="3"/>
  <c r="K43" i="3"/>
  <c r="K41" i="3"/>
  <c r="K40" i="3"/>
  <c r="H47" i="3"/>
  <c r="H38" i="3"/>
  <c r="J84" i="3"/>
  <c r="G84" i="3"/>
  <c r="G82" i="3"/>
  <c r="K82" i="3" s="1"/>
  <c r="G79" i="3"/>
  <c r="G78" i="3" s="1"/>
  <c r="G71" i="3"/>
  <c r="G60" i="3"/>
  <c r="K53" i="3"/>
  <c r="H27" i="3"/>
  <c r="H21" i="3"/>
  <c r="J22" i="3"/>
  <c r="L22" i="3" s="1"/>
  <c r="K30" i="3"/>
  <c r="K29" i="3"/>
  <c r="K26" i="3"/>
  <c r="K25" i="3"/>
  <c r="K23" i="3"/>
  <c r="K20" i="3"/>
  <c r="K17" i="3"/>
  <c r="K15" i="3"/>
  <c r="K14" i="3"/>
  <c r="L88" i="3" l="1"/>
  <c r="L14" i="1"/>
  <c r="L84" i="3"/>
  <c r="H37" i="3"/>
  <c r="H13" i="1" s="1"/>
  <c r="H12" i="1" s="1"/>
  <c r="K14" i="1"/>
  <c r="K84" i="3"/>
  <c r="J78" i="3"/>
  <c r="L78" i="3" s="1"/>
  <c r="K71" i="3"/>
  <c r="K60" i="3"/>
  <c r="K39" i="3"/>
  <c r="J38" i="3"/>
  <c r="K79" i="3"/>
  <c r="G47" i="3"/>
  <c r="G38" i="3"/>
  <c r="L86" i="3"/>
  <c r="K88" i="3"/>
  <c r="K48" i="3"/>
  <c r="J47" i="3"/>
  <c r="K44" i="3"/>
  <c r="L38" i="3"/>
  <c r="K86" i="3"/>
  <c r="K87" i="3"/>
  <c r="L87" i="3"/>
  <c r="H12" i="3"/>
  <c r="H11" i="3" s="1"/>
  <c r="H10" i="1" s="1"/>
  <c r="H9" i="1" s="1"/>
  <c r="G28" i="3"/>
  <c r="J28" i="3"/>
  <c r="L28" i="3" s="1"/>
  <c r="J24" i="3"/>
  <c r="L24" i="3" s="1"/>
  <c r="G24" i="3"/>
  <c r="G22" i="3"/>
  <c r="K22" i="3" s="1"/>
  <c r="G13" i="3"/>
  <c r="G16" i="3"/>
  <c r="H15" i="1" l="1"/>
  <c r="H24" i="1" s="1"/>
  <c r="H36" i="3"/>
  <c r="H10" i="3"/>
  <c r="K78" i="3"/>
  <c r="J37" i="3"/>
  <c r="J13" i="1" s="1"/>
  <c r="L13" i="1" s="1"/>
  <c r="K38" i="3"/>
  <c r="J27" i="3"/>
  <c r="L27" i="3" s="1"/>
  <c r="K28" i="3"/>
  <c r="K24" i="3"/>
  <c r="J21" i="3"/>
  <c r="L21" i="3" s="1"/>
  <c r="K47" i="3"/>
  <c r="G37" i="3"/>
  <c r="G36" i="3" s="1"/>
  <c r="G27" i="3"/>
  <c r="G21" i="3"/>
  <c r="G12" i="3"/>
  <c r="L47" i="3"/>
  <c r="J19" i="3"/>
  <c r="J16" i="3"/>
  <c r="L16" i="3" s="1"/>
  <c r="J13" i="3"/>
  <c r="H6" i="8"/>
  <c r="E6" i="8"/>
  <c r="E15" i="8"/>
  <c r="K27" i="3" l="1"/>
  <c r="G13" i="1"/>
  <c r="K37" i="3"/>
  <c r="J12" i="1"/>
  <c r="J36" i="3"/>
  <c r="K36" i="3" s="1"/>
  <c r="L37" i="3"/>
  <c r="K21" i="3"/>
  <c r="K19" i="3"/>
  <c r="J18" i="3"/>
  <c r="K18" i="3" s="1"/>
  <c r="K16" i="3"/>
  <c r="L13" i="3"/>
  <c r="J12" i="3"/>
  <c r="K12" i="3" s="1"/>
  <c r="K13" i="3"/>
  <c r="L12" i="1"/>
  <c r="K13" i="1"/>
  <c r="G12" i="1"/>
  <c r="K12" i="1" s="1"/>
  <c r="G11" i="3"/>
  <c r="C20" i="8"/>
  <c r="G20" i="8" s="1"/>
  <c r="L36" i="3" l="1"/>
  <c r="J11" i="3"/>
  <c r="K11" i="3" s="1"/>
  <c r="L12" i="3"/>
  <c r="G10" i="1"/>
  <c r="G10" i="3"/>
  <c r="J10" i="1" l="1"/>
  <c r="K10" i="1" s="1"/>
  <c r="J10" i="3"/>
  <c r="L10" i="3" s="1"/>
  <c r="L11" i="3"/>
  <c r="G9" i="1"/>
  <c r="J9" i="1" l="1"/>
  <c r="L10" i="1"/>
  <c r="K10" i="3"/>
  <c r="K9" i="1"/>
  <c r="G15" i="1"/>
  <c r="L9" i="1" l="1"/>
  <c r="J15" i="1"/>
  <c r="K15" i="1" s="1"/>
  <c r="G24" i="1"/>
  <c r="L15" i="1" l="1"/>
  <c r="J24" i="1"/>
  <c r="K24" i="1" s="1"/>
</calcChain>
</file>

<file path=xl/sharedStrings.xml><?xml version="1.0" encoding="utf-8"?>
<sst xmlns="http://schemas.openxmlformats.org/spreadsheetml/2006/main" count="528" uniqueCount="254">
  <si>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</si>
  <si>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</si>
  <si>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</si>
  <si>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</si>
  <si>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</si>
  <si>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</si>
  <si>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</si>
  <si>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</si>
  <si>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</si>
  <si>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</si>
  <si>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</si>
  <si>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</si>
  <si>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</si>
  <si>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</si>
  <si>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</si>
  <si>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</si>
  <si>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</si>
  <si>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</si>
  <si>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</si>
  <si>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</si>
  <si>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</si>
  <si>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</si>
  <si>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</si>
  <si>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</si>
  <si>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</si>
  <si>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Plaće (Bruto)</t>
  </si>
  <si>
    <t>Plaće za redovan rad</t>
  </si>
  <si>
    <t>Naknade troškova zaposlenima</t>
  </si>
  <si>
    <t>Službena putovanja</t>
  </si>
  <si>
    <t>3 Vlastiti prihodi</t>
  </si>
  <si>
    <t>11 Opći prihodi i primici</t>
  </si>
  <si>
    <t>1 Opći prihodi i primici</t>
  </si>
  <si>
    <t>UKUPNO RASHODI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</si>
  <si>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</si>
  <si>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</si>
  <si>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</si>
  <si>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</si>
  <si>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</si>
  <si>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</si>
  <si>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</si>
  <si>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IZVJEŠTAJ O RASHODIMA PREMA FUNKCIJSKOJ KLASIFIKACIJI</t>
  </si>
  <si>
    <t>5=4/3*100</t>
  </si>
  <si>
    <t>INDEKS**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</si>
  <si>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</si>
  <si>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</si>
  <si>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</si>
  <si>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</si>
  <si>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</si>
  <si>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</si>
  <si>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</si>
  <si>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</si>
  <si>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</si>
  <si>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</si>
  <si>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 RAČUN FINANCIRANJA</t>
  </si>
  <si>
    <t>IZVJEŠTAJ PO ORGANIZACIJSKOJ KLASIFIKACIJI</t>
  </si>
  <si>
    <t>IZVJEŠTAJ PO PROGRAMSKOJ KLASIFIKACIJI</t>
  </si>
  <si>
    <t xml:space="preserve">RAČUN PRIHODA I RASHODA </t>
  </si>
  <si>
    <t>SAŽETAK RAČUNA FINANCIRANJA</t>
  </si>
  <si>
    <t>RAZLIKA - VIŠAK MANJAK</t>
  </si>
  <si>
    <t>SAŽETAK  RAČUNA PRIHODA I RASHODA I  RAČUNA FINANCIRANJA  može sadržavati i dodatne podatke.</t>
  </si>
  <si>
    <t>PRIJENOS VIŠKA/MANJKA U SLJEDEĆE RAZDOBLJE</t>
  </si>
  <si>
    <t>SAŽETAK RAČUNA PRIHODA I RASHODA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</si>
  <si>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</si>
  <si>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</si>
  <si>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</si>
  <si>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</si>
  <si>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</si>
  <si>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</si>
  <si>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 IZVRŠENJE 
N.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</si>
  <si>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</si>
  <si>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</si>
  <si>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PRIMICI UKUPNO</t>
  </si>
  <si>
    <t>32 Vlastiti prihodi</t>
  </si>
  <si>
    <t>44 Decentralizirana sredstva</t>
  </si>
  <si>
    <t>52 ostale pomoći</t>
  </si>
  <si>
    <t>58 ostale pomoći- prorač.kori</t>
  </si>
  <si>
    <t>59 Fondovi EU</t>
  </si>
  <si>
    <t xml:space="preserve">62 donacije </t>
  </si>
  <si>
    <t>IZDACI UKUPNO</t>
  </si>
  <si>
    <t>09 Obrazovanje</t>
  </si>
  <si>
    <t>Prihodi iz nadležnog proračuna</t>
  </si>
  <si>
    <t>UPRAVNI ODJEL ZA OBRAZOVANJE</t>
  </si>
  <si>
    <t>USTANOVE U OBRAZOVANJU</t>
  </si>
  <si>
    <t xml:space="preserve">  11 Opći prihodi i primici</t>
  </si>
  <si>
    <t xml:space="preserve">  32 Vlastiti prihodi</t>
  </si>
  <si>
    <t>4 Prihodi za posebne namjene</t>
  </si>
  <si>
    <t>5 Pomoći</t>
  </si>
  <si>
    <t xml:space="preserve">  52 Ostale pomoći</t>
  </si>
  <si>
    <t xml:space="preserve">  58 Ostale pomoći - pror.kor.</t>
  </si>
  <si>
    <t xml:space="preserve">  59 Fondovi EU</t>
  </si>
  <si>
    <t>6 Donacije</t>
  </si>
  <si>
    <t xml:space="preserve">  62 Donacije</t>
  </si>
  <si>
    <t xml:space="preserve"> 44 Decentralizirana sredstva</t>
  </si>
  <si>
    <t>POM.PROR.KORIS.IZ PROR.KOJI IM NIJE NADLEŽAN</t>
  </si>
  <si>
    <t xml:space="preserve">Tekuće pom.iz drž.pror.prorač.korisn.proračuna </t>
  </si>
  <si>
    <t>Kapit.pom.iz državnog prorač.pror.korisn.proračuna</t>
  </si>
  <si>
    <t>Pomoći iz drž.pror.- EU sredstva</t>
  </si>
  <si>
    <t>Tekuće pomoći iz drž.pror.- EU sredstva</t>
  </si>
  <si>
    <t>Kamate na depozite po viđenju</t>
  </si>
  <si>
    <t>Prihodi od financijske imovine</t>
  </si>
  <si>
    <t>Tekuće donacije</t>
  </si>
  <si>
    <t xml:space="preserve">Kapitalne donacije </t>
  </si>
  <si>
    <t>Donacije od pravnih i fizičkih osoba</t>
  </si>
  <si>
    <t>Plaće za prekovremeni rad</t>
  </si>
  <si>
    <t>Dopr.za osig.u slučaju nezaposl.</t>
  </si>
  <si>
    <t>Naknade za prijevoz</t>
  </si>
  <si>
    <t>Stručno usavršavanje zaposlenika</t>
  </si>
  <si>
    <t>Uredski materijal i ost.mat.rash.</t>
  </si>
  <si>
    <t>Materijal i sirovine</t>
  </si>
  <si>
    <t>Rashodi za naterijal i energiju</t>
  </si>
  <si>
    <t>Energija</t>
  </si>
  <si>
    <t>Materijal i dijelovi za tek.i inv.održ.</t>
  </si>
  <si>
    <t>Sitan inventar</t>
  </si>
  <si>
    <t xml:space="preserve">Radna odjeća i obuća </t>
  </si>
  <si>
    <t>Zatezne kamate</t>
  </si>
  <si>
    <t>Ostali financijski rashodi</t>
  </si>
  <si>
    <t>Financijski rashodi</t>
  </si>
  <si>
    <t>Naknade građanima u naravi</t>
  </si>
  <si>
    <t>Tekuće donacije u naravi</t>
  </si>
  <si>
    <t>Rashodi za nabavu proizvedene dugotrajne imovine</t>
  </si>
  <si>
    <t xml:space="preserve">Postrojenja i oprema </t>
  </si>
  <si>
    <t>Uredska oprema i namještaj</t>
  </si>
  <si>
    <t>Oprema za održavanje i zaštitu</t>
  </si>
  <si>
    <t>Instrumenti, uređaji i strojevi</t>
  </si>
  <si>
    <t>Ueđaji, strojevi i oprema za ostale namjene</t>
  </si>
  <si>
    <t xml:space="preserve">Knjige </t>
  </si>
  <si>
    <t>Dodatna ulaganja na građev.objektima</t>
  </si>
  <si>
    <t>Rashodi za usluge</t>
  </si>
  <si>
    <t>Usluge telefona, pošte i prijev.</t>
  </si>
  <si>
    <t>Usluge tekućeg i invest.održavanja</t>
  </si>
  <si>
    <t>Usluge promidžbe i informiranja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</si>
  <si>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</si>
  <si>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</si>
  <si>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</si>
  <si>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</si>
  <si>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</si>
  <si>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</si>
  <si>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Naknade troškova izvan RO</t>
  </si>
  <si>
    <t>Premije osiguranja</t>
  </si>
  <si>
    <t>Reprezentacija</t>
  </si>
  <si>
    <t>Članarine</t>
  </si>
  <si>
    <t>Pristojbe i naknade</t>
  </si>
  <si>
    <t>Troškovi sudskih postupaka</t>
  </si>
  <si>
    <t>Ostali nespomenuti rashodi poslovanja</t>
  </si>
  <si>
    <t>Usluge platnog prometa</t>
  </si>
  <si>
    <t>Plaće za posebne uvjete rada</t>
  </si>
  <si>
    <t>Dopr.za obvezno zdravstveno osiguranje</t>
  </si>
  <si>
    <t>Ostale naknade troškova zaposlenima</t>
  </si>
  <si>
    <t>7=5/3*100</t>
  </si>
  <si>
    <t>0922 Srednješkolsko obrazovanje</t>
  </si>
  <si>
    <t>PROGRAM 1207</t>
  </si>
  <si>
    <t xml:space="preserve">Zakonski standard ustanova u obrazovanju </t>
  </si>
  <si>
    <t>Aktivnost A120704</t>
  </si>
  <si>
    <t>Osiguravanje uvjeta rada za redovno poslovanje SŠ</t>
  </si>
  <si>
    <t>Izvor financiranja 5.8.1</t>
  </si>
  <si>
    <t>Ostale pomoći prorač.korisnici</t>
  </si>
  <si>
    <t>Knjige</t>
  </si>
  <si>
    <t>Izvor financiranja 5.8.2</t>
  </si>
  <si>
    <t>Izvor financiranja 4.4.1</t>
  </si>
  <si>
    <t>Decentralizirana sredstva</t>
  </si>
  <si>
    <t>3</t>
  </si>
  <si>
    <t>Aktivnost A120706</t>
  </si>
  <si>
    <t>Investicijska ulaganja u SŠ</t>
  </si>
  <si>
    <t>Kapitalni projekt K120707</t>
  </si>
  <si>
    <t>Kapitalna ulaganja u SŠ</t>
  </si>
  <si>
    <t>Rashodi nefinan.imovine</t>
  </si>
  <si>
    <t>Rashodi dugotrajne imovine</t>
  </si>
  <si>
    <t>Dodatna ulaganja na građ.obj.</t>
  </si>
  <si>
    <t>Ostale pomoći</t>
  </si>
  <si>
    <t>PROGRAM 1208</t>
  </si>
  <si>
    <t>Aktivnost A120803</t>
  </si>
  <si>
    <t xml:space="preserve">Natjecanja iz znanja učenika </t>
  </si>
  <si>
    <t>Izvor financiranja 1.1.1</t>
  </si>
  <si>
    <t>Opći prihodi i primici</t>
  </si>
  <si>
    <t>Aktivnost A120804</t>
  </si>
  <si>
    <t>Financiranje školskih projekata</t>
  </si>
  <si>
    <t>Izvor financiranja 5.9.1</t>
  </si>
  <si>
    <t>Fondovi EU Pror.korisnici</t>
  </si>
  <si>
    <t>32</t>
  </si>
  <si>
    <t>42</t>
  </si>
  <si>
    <t>Oprema</t>
  </si>
  <si>
    <t>Izvor financiranja 5.9.2</t>
  </si>
  <si>
    <t>Fondovi EU Pr.kor.-PREN.SR.</t>
  </si>
  <si>
    <t>Aktivnost A120812</t>
  </si>
  <si>
    <t xml:space="preserve">PROGRAMI ŠKOL.KURIKULUMA SŠ </t>
  </si>
  <si>
    <t>Ostale pomoći PK-prenesena sreds.</t>
  </si>
  <si>
    <t>Aktivnost A120813</t>
  </si>
  <si>
    <t>Ostale aktivnosti SŠ</t>
  </si>
  <si>
    <t>Izvor financiranja 6.2.1</t>
  </si>
  <si>
    <t>Donacije</t>
  </si>
  <si>
    <t>Izvor financiranja 6.2.2</t>
  </si>
  <si>
    <t>Donacije - pren.sred.</t>
  </si>
  <si>
    <t>DODATNE DJELATNOSTI SŠ</t>
  </si>
  <si>
    <t>Izvor financiranja 3.2.1</t>
  </si>
  <si>
    <t xml:space="preserve">Vlastiti prihodi </t>
  </si>
  <si>
    <t xml:space="preserve">Izvor financiranja 3.2.2 </t>
  </si>
  <si>
    <t>Vlastiti prihodi - prenesena sredstva</t>
  </si>
  <si>
    <t>Aktivnost A120820</t>
  </si>
  <si>
    <t>Opskrba higijensim potrepštin.</t>
  </si>
  <si>
    <t>38</t>
  </si>
  <si>
    <t>SVEUKUPNO:</t>
  </si>
  <si>
    <t>Doprinosi na plaće</t>
  </si>
  <si>
    <t>Ostali rashodi za zaposlene</t>
  </si>
  <si>
    <t>3211</t>
  </si>
  <si>
    <t>3225</t>
  </si>
  <si>
    <t>4221</t>
  </si>
  <si>
    <t>4227</t>
  </si>
  <si>
    <t>4241</t>
  </si>
  <si>
    <t>Uređaji i oprema za ostale namjene</t>
  </si>
  <si>
    <t>3235</t>
  </si>
  <si>
    <t>3241</t>
  </si>
  <si>
    <t>3293</t>
  </si>
  <si>
    <t>Licence</t>
  </si>
  <si>
    <t>Naknade troškova osoba izvan RO</t>
  </si>
  <si>
    <t>Bonus</t>
  </si>
  <si>
    <t>3221</t>
  </si>
  <si>
    <t>4225</t>
  </si>
  <si>
    <t>3299</t>
  </si>
  <si>
    <t>3222</t>
  </si>
  <si>
    <t>3231</t>
  </si>
  <si>
    <t>3233</t>
  </si>
  <si>
    <t>3237</t>
  </si>
  <si>
    <t>3238</t>
  </si>
  <si>
    <t>3239</t>
  </si>
  <si>
    <t>Aktivnost K120807</t>
  </si>
  <si>
    <t>45</t>
  </si>
  <si>
    <t>451</t>
  </si>
  <si>
    <t>Aktivnost A120814</t>
  </si>
  <si>
    <t>IZVORI FINANCIRANJA UKUPNO</t>
  </si>
  <si>
    <t>GIMNAZIJA DUBROVNIK</t>
  </si>
  <si>
    <t>Vlastiti prihodi</t>
  </si>
  <si>
    <t>Fondovi EU</t>
  </si>
  <si>
    <t>Ostale pomoći- prorač.kori</t>
  </si>
  <si>
    <t xml:space="preserve">Donacije </t>
  </si>
  <si>
    <t>IZVORNI PLAN ILI REBALANS 2023</t>
  </si>
  <si>
    <t xml:space="preserve">OSTVARENJE/IZVRŠENJE 2023. </t>
  </si>
  <si>
    <t xml:space="preserve">Progr.ustan.u obraz.iznad zakon.stand.  </t>
  </si>
  <si>
    <t>Energetska obnova školskih objekata</t>
  </si>
  <si>
    <t>IZVJEŠTAJ O IZVRŠENJU PRORAČUNA JEDINICE LOKALNE I PODRUČNE (REGIONALNE) SAMOUPRAVE ZA 1-6/2024 GODINU</t>
  </si>
  <si>
    <t>34</t>
  </si>
  <si>
    <t>Izvor financiranja 4.4.2</t>
  </si>
  <si>
    <t>Decentralizirana prenesena sredstva</t>
  </si>
  <si>
    <t>Ostale pomoći Proračunski korisnici</t>
  </si>
  <si>
    <t>PROGRAM 1202</t>
  </si>
  <si>
    <t>Aktivnost K120208</t>
  </si>
  <si>
    <t>Kapitalni projekti u školstvu</t>
  </si>
  <si>
    <t>2393</t>
  </si>
  <si>
    <t>3213</t>
  </si>
  <si>
    <t>Službena i radna odjeća</t>
  </si>
  <si>
    <t>IZVORNI PLAN ILI REBALANS 2024.</t>
  </si>
  <si>
    <t xml:space="preserve">OSTVARENJE/IZVRŠENJE 2024. </t>
  </si>
  <si>
    <t>IZVORNI PLAN ILI REBALANS 2024</t>
  </si>
  <si>
    <t xml:space="preserve">OSTVARENJE/IZVRŠENJE 1-6/2023. </t>
  </si>
  <si>
    <t xml:space="preserve">OSTVARENJE/IZVRŠENJE 1-6/2024.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</si>
</sst>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\ _k_n_-;\-* #,##0\ _k_n_-;_-* &quot;-&quot;??\ _k_n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277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18" fillId="2" borderId="5" xfId="0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3" fontId="3" fillId="2" borderId="4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vertical="center"/>
    </xf>
    <xf numFmtId="3" fontId="21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 wrapText="1"/>
    </xf>
    <xf numFmtId="3" fontId="21" fillId="2" borderId="4" xfId="0" applyNumberFormat="1" applyFont="1" applyFill="1" applyBorder="1" applyAlignment="1">
      <alignment horizontal="right"/>
    </xf>
    <xf numFmtId="0" fontId="0" fillId="0" borderId="6" xfId="0" applyBorder="1"/>
    <xf numFmtId="1" fontId="0" fillId="0" borderId="3" xfId="0" applyNumberFormat="1" applyBorder="1"/>
    <xf numFmtId="0" fontId="11" fillId="2" borderId="3" xfId="0" applyFont="1" applyFill="1" applyBorder="1" applyAlignment="1">
      <alignment horizontal="left" vertical="center" wrapText="1" indent="1"/>
    </xf>
    <xf numFmtId="3" fontId="3" fillId="2" borderId="3" xfId="0" applyNumberFormat="1" applyFont="1" applyFill="1" applyBorder="1"/>
    <xf numFmtId="3" fontId="23" fillId="0" borderId="0" xfId="0" applyNumberFormat="1" applyFont="1"/>
    <xf numFmtId="3" fontId="0" fillId="0" borderId="3" xfId="0" applyNumberFormat="1" applyBorder="1"/>
    <xf numFmtId="4" fontId="0" fillId="0" borderId="3" xfId="0" applyNumberFormat="1" applyBorder="1"/>
    <xf numFmtId="3" fontId="0" fillId="0" borderId="3" xfId="0" applyNumberFormat="1" applyBorder="1" applyAlignment="1">
      <alignment horizontal="right" wrapText="1"/>
    </xf>
    <xf numFmtId="3" fontId="0" fillId="0" borderId="3" xfId="0" applyNumberFormat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6" fillId="3" borderId="0" xfId="0" applyFont="1" applyFill="1"/>
    <xf numFmtId="0" fontId="1" fillId="5" borderId="1" xfId="0" applyFont="1" applyFill="1" applyBorder="1"/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7" fillId="5" borderId="7" xfId="0" applyFont="1" applyFill="1" applyBorder="1"/>
    <xf numFmtId="0" fontId="3" fillId="0" borderId="2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0" fontId="27" fillId="4" borderId="1" xfId="0" applyFont="1" applyFill="1" applyBorder="1"/>
    <xf numFmtId="0" fontId="0" fillId="3" borderId="3" xfId="0" applyFill="1" applyBorder="1"/>
    <xf numFmtId="0" fontId="3" fillId="2" borderId="0" xfId="0" applyFont="1" applyFill="1" applyAlignment="1">
      <alignment horizontal="left" vertical="center" wrapText="1"/>
    </xf>
    <xf numFmtId="3" fontId="0" fillId="3" borderId="3" xfId="0" applyNumberFormat="1" applyFill="1" applyBorder="1"/>
    <xf numFmtId="0" fontId="0" fillId="5" borderId="3" xfId="0" applyFill="1" applyBorder="1"/>
    <xf numFmtId="0" fontId="27" fillId="5" borderId="3" xfId="0" applyFont="1" applyFill="1" applyBorder="1"/>
    <xf numFmtId="3" fontId="0" fillId="5" borderId="3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3" fontId="3" fillId="5" borderId="3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3" fontId="0" fillId="0" borderId="2" xfId="0" applyNumberFormat="1" applyBorder="1"/>
    <xf numFmtId="0" fontId="6" fillId="5" borderId="3" xfId="0" applyFont="1" applyFill="1" applyBorder="1" applyAlignment="1">
      <alignment horizontal="left" vertical="center" wrapText="1"/>
    </xf>
    <xf numFmtId="3" fontId="1" fillId="5" borderId="2" xfId="0" applyNumberFormat="1" applyFont="1" applyFill="1" applyBorder="1"/>
    <xf numFmtId="3" fontId="1" fillId="5" borderId="3" xfId="0" applyNumberFormat="1" applyFont="1" applyFill="1" applyBorder="1"/>
    <xf numFmtId="0" fontId="3" fillId="3" borderId="3" xfId="0" applyFont="1" applyFill="1" applyBorder="1" applyAlignment="1">
      <alignment horizontal="left" vertical="center" wrapText="1"/>
    </xf>
    <xf numFmtId="3" fontId="0" fillId="3" borderId="2" xfId="0" applyNumberFormat="1" applyFill="1" applyBorder="1"/>
    <xf numFmtId="0" fontId="9" fillId="3" borderId="3" xfId="0" quotePrefix="1" applyFont="1" applyFill="1" applyBorder="1" applyAlignment="1">
      <alignment horizontal="left" vertical="center"/>
    </xf>
    <xf numFmtId="3" fontId="6" fillId="4" borderId="3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/>
    <xf numFmtId="1" fontId="0" fillId="5" borderId="3" xfId="0" applyNumberFormat="1" applyFill="1" applyBorder="1"/>
    <xf numFmtId="1" fontId="0" fillId="3" borderId="3" xfId="0" applyNumberFormat="1" applyFill="1" applyBorder="1"/>
    <xf numFmtId="1" fontId="1" fillId="5" borderId="3" xfId="0" applyNumberFormat="1" applyFont="1" applyFill="1" applyBorder="1"/>
    <xf numFmtId="0" fontId="26" fillId="3" borderId="1" xfId="0" applyFont="1" applyFill="1" applyBorder="1"/>
    <xf numFmtId="3" fontId="3" fillId="0" borderId="3" xfId="0" applyNumberFormat="1" applyFont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right" vertical="center" wrapText="1"/>
    </xf>
    <xf numFmtId="0" fontId="1" fillId="6" borderId="1" xfId="0" applyFont="1" applyFill="1" applyBorder="1"/>
    <xf numFmtId="0" fontId="0" fillId="6" borderId="2" xfId="0" applyFill="1" applyBorder="1"/>
    <xf numFmtId="0" fontId="0" fillId="6" borderId="3" xfId="0" applyFill="1" applyBorder="1"/>
    <xf numFmtId="3" fontId="0" fillId="6" borderId="2" xfId="0" applyNumberFormat="1" applyFill="1" applyBorder="1"/>
    <xf numFmtId="3" fontId="0" fillId="6" borderId="3" xfId="0" applyNumberFormat="1" applyFill="1" applyBorder="1"/>
    <xf numFmtId="1" fontId="0" fillId="6" borderId="3" xfId="0" applyNumberFormat="1" applyFill="1" applyBorder="1"/>
    <xf numFmtId="3" fontId="1" fillId="0" borderId="3" xfId="1" applyNumberFormat="1" applyFont="1" applyBorder="1"/>
    <xf numFmtId="3" fontId="1" fillId="0" borderId="3" xfId="0" applyNumberFormat="1" applyFont="1" applyBorder="1"/>
    <xf numFmtId="3" fontId="0" fillId="0" borderId="3" xfId="1" applyNumberFormat="1" applyFont="1" applyBorder="1"/>
    <xf numFmtId="0" fontId="6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1" fontId="0" fillId="0" borderId="3" xfId="0" applyNumberFormat="1" applyBorder="1" applyAlignment="1">
      <alignment horizontal="center"/>
    </xf>
    <xf numFmtId="1" fontId="2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5" fontId="0" fillId="0" borderId="3" xfId="1" applyNumberFormat="1" applyFont="1" applyBorder="1"/>
    <xf numFmtId="165" fontId="1" fillId="0" borderId="3" xfId="1" applyNumberFormat="1" applyFont="1" applyBorder="1"/>
    <xf numFmtId="165" fontId="22" fillId="0" borderId="3" xfId="1" applyNumberFormat="1" applyFont="1" applyBorder="1"/>
    <xf numFmtId="165" fontId="0" fillId="0" borderId="3" xfId="0" applyNumberFormat="1" applyBorder="1"/>
    <xf numFmtId="165" fontId="20" fillId="0" borderId="3" xfId="1" applyNumberFormat="1" applyFont="1" applyBorder="1"/>
    <xf numFmtId="165" fontId="1" fillId="0" borderId="3" xfId="0" applyNumberFormat="1" applyFont="1" applyBorder="1"/>
    <xf numFmtId="0" fontId="6" fillId="3" borderId="3" xfId="0" quotePrefix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/>
    <xf numFmtId="165" fontId="6" fillId="2" borderId="3" xfId="1" applyNumberFormat="1" applyFont="1" applyFill="1" applyBorder="1" applyAlignment="1"/>
    <xf numFmtId="3" fontId="6" fillId="3" borderId="4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0" fontId="1" fillId="5" borderId="3" xfId="0" applyFont="1" applyFill="1" applyBorder="1"/>
    <xf numFmtId="3" fontId="1" fillId="3" borderId="3" xfId="0" applyNumberFormat="1" applyFont="1" applyFill="1" applyBorder="1"/>
    <xf numFmtId="0" fontId="1" fillId="3" borderId="3" xfId="0" applyFont="1" applyFill="1" applyBorder="1"/>
    <xf numFmtId="1" fontId="1" fillId="3" borderId="3" xfId="0" applyNumberFormat="1" applyFont="1" applyFill="1" applyBorder="1"/>
    <xf numFmtId="1" fontId="1" fillId="4" borderId="3" xfId="0" applyNumberFormat="1" applyFont="1" applyFill="1" applyBorder="1"/>
    <xf numFmtId="3" fontId="6" fillId="2" borderId="4" xfId="0" applyNumberFormat="1" applyFont="1" applyFill="1" applyBorder="1" applyAlignment="1">
      <alignment horizontal="right"/>
    </xf>
    <xf numFmtId="0" fontId="19" fillId="2" borderId="5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1" fillId="3" borderId="3" xfId="0" quotePrefix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3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wrapText="1"/>
    </xf>
    <xf numFmtId="0" fontId="11" fillId="0" borderId="3" xfId="0" quotePrefix="1" applyFont="1" applyBorder="1" applyAlignment="1">
      <alignment horizontal="left" vertical="center"/>
    </xf>
    <xf numFmtId="0" fontId="11" fillId="0" borderId="3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49" fontId="21" fillId="3" borderId="1" xfId="0" applyNumberFormat="1" applyFont="1" applyFill="1" applyBorder="1" applyAlignment="1">
      <alignment horizontal="left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49" fontId="21" fillId="3" borderId="4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6" fillId="5" borderId="4" xfId="0" applyFont="1" applyFill="1" applyBorder="1" applyAlignment="1">
      <alignment horizontal="left" wrapText="1"/>
    </xf>
    <xf numFmtId="49" fontId="21" fillId="3" borderId="1" xfId="0" applyNumberFormat="1" applyFont="1" applyFill="1" applyBorder="1" applyAlignment="1">
      <alignment horizontal="left" wrapText="1"/>
    </xf>
    <xf numFmtId="49" fontId="21" fillId="3" borderId="2" xfId="0" applyNumberFormat="1" applyFont="1" applyFill="1" applyBorder="1" applyAlignment="1">
      <alignment horizontal="left" wrapText="1"/>
    </xf>
    <xf numFmtId="49" fontId="21" fillId="3" borderId="4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left" vertical="center" wrapText="1"/>
    </xf>
    <xf numFmtId="49" fontId="6" fillId="5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4"/>
  <sheetViews>
    <sheetView tabSelected="1" topLeftCell="A7" zoomScaleNormal="100" workbookViewId="0">
      <selection activeCell="J12" sqref="J12"/>
    </sheetView>
  </sheetViews>
  <sheetFormatPr defaultRowHeight="14.5" x14ac:dyDescent="0.35"/>
  <cols>
    <col min="6" max="10" width="25.36328125" customWidth="1"/>
    <col min="11" max="11" width="9.08984375" customWidth="1"/>
  </cols>
  <sheetData>
    <row r="1" spans="2:12" ht="42" customHeight="1" x14ac:dyDescent="0.35">
      <c r="B1" s="186" t="s">
        <v>238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2:12" ht="15.5" x14ac:dyDescent="0.35">
      <c r="B2" s="186" t="s">
        <v>11</v>
      </c>
      <c r="C2" s="186"/>
      <c r="D2" s="186"/>
      <c r="E2" s="186"/>
      <c r="F2" s="186"/>
      <c r="G2" s="186"/>
      <c r="H2" s="186"/>
      <c r="I2" s="186"/>
      <c r="J2" s="192"/>
      <c r="K2" s="192"/>
      <c r="L2" s="33"/>
    </row>
    <row r="3" spans="2:12" ht="19.5" customHeight="1" x14ac:dyDescent="0.35">
      <c r="B3" s="193"/>
      <c r="C3" s="193"/>
      <c r="D3" s="193"/>
      <c r="E3" s="36"/>
      <c r="F3" s="36"/>
      <c r="G3" s="36"/>
      <c r="H3" s="36"/>
      <c r="I3" s="36"/>
      <c r="J3" s="37"/>
      <c r="K3" s="37"/>
      <c r="L3" s="33"/>
    </row>
    <row r="4" spans="2:12" ht="18" customHeight="1" x14ac:dyDescent="0.35">
      <c r="B4" s="186" t="s">
        <v>51</v>
      </c>
      <c r="C4" s="194"/>
      <c r="D4" s="194"/>
      <c r="E4" s="194"/>
      <c r="F4" s="194"/>
      <c r="G4" s="194"/>
      <c r="H4" s="194"/>
      <c r="I4" s="194"/>
      <c r="J4" s="194"/>
      <c r="K4" s="194"/>
      <c r="L4" s="33"/>
    </row>
    <row r="5" spans="2:12" ht="18" customHeight="1" x14ac:dyDescent="0.35">
      <c r="B5" s="38"/>
      <c r="C5" s="39"/>
      <c r="D5" s="39"/>
      <c r="E5" s="39"/>
      <c r="F5" s="39"/>
      <c r="G5" s="39"/>
      <c r="H5" s="39"/>
      <c r="I5" s="39"/>
      <c r="J5" s="39"/>
      <c r="K5" s="39"/>
      <c r="L5" s="33"/>
    </row>
    <row r="6" spans="2:12" x14ac:dyDescent="0.35">
      <c r="B6" s="173" t="s">
        <v>61</v>
      </c>
      <c r="C6" s="173"/>
      <c r="D6" s="173"/>
      <c r="E6" s="173"/>
      <c r="F6" s="173"/>
      <c r="G6" s="40"/>
      <c r="H6" s="40"/>
      <c r="I6" s="40"/>
      <c r="J6" s="40"/>
      <c r="K6" s="41"/>
      <c r="L6" s="33"/>
    </row>
    <row r="7" spans="2:12" ht="26" x14ac:dyDescent="0.35">
      <c r="B7" s="187" t="s">
        <v>6</v>
      </c>
      <c r="C7" s="187"/>
      <c r="D7" s="187"/>
      <c r="E7" s="187"/>
      <c r="F7" s="187"/>
      <c r="G7" s="21" t="s">
        <v>235</v>
      </c>
      <c r="H7" s="1" t="s">
        <v>251</v>
      </c>
      <c r="I7" s="1" t="s">
        <v>64</v>
      </c>
      <c r="J7" s="21" t="s">
        <v>250</v>
      </c>
      <c r="K7" s="1" t="s">
        <v>16</v>
      </c>
      <c r="L7" s="1" t="s">
        <v>42</v>
      </c>
    </row>
    <row r="8" spans="2:12" s="24" customFormat="1" ht="10.5" x14ac:dyDescent="0.25">
      <c r="B8" s="188">
        <v>1</v>
      </c>
      <c r="C8" s="188"/>
      <c r="D8" s="188"/>
      <c r="E8" s="188"/>
      <c r="F8" s="188"/>
      <c r="G8" s="23">
        <v>2</v>
      </c>
      <c r="H8" s="22">
        <v>3</v>
      </c>
      <c r="I8" s="22">
        <v>4</v>
      </c>
      <c r="J8" s="22">
        <v>5</v>
      </c>
      <c r="K8" s="22" t="s">
        <v>18</v>
      </c>
      <c r="L8" s="22" t="s">
        <v>19</v>
      </c>
    </row>
    <row r="9" spans="2:12" x14ac:dyDescent="0.35">
      <c r="B9" s="189" t="s">
        <v>0</v>
      </c>
      <c r="C9" s="185"/>
      <c r="D9" s="185"/>
      <c r="E9" s="185"/>
      <c r="F9" s="190"/>
      <c r="G9" s="16">
        <f>G10</f>
        <v>767682.29999999993</v>
      </c>
      <c r="H9" s="16">
        <f>H10</f>
        <v>2122575.9300000002</v>
      </c>
      <c r="I9" s="16"/>
      <c r="J9" s="16">
        <f>J10</f>
        <v>1024951.6500000001</v>
      </c>
      <c r="K9" s="16">
        <f>J9/G9*100</f>
        <v>133.51247645021908</v>
      </c>
      <c r="L9" s="16">
        <f>J9/H9*100</f>
        <v>48.28810293726454</v>
      </c>
    </row>
    <row r="10" spans="2:12" x14ac:dyDescent="0.35">
      <c r="B10" s="182" t="s">
        <v>44</v>
      </c>
      <c r="C10" s="183"/>
      <c r="D10" s="183"/>
      <c r="E10" s="183"/>
      <c r="F10" s="191"/>
      <c r="G10" s="14">
        <f>' Račun prihoda i rashoda'!G11</f>
        <v>767682.29999999993</v>
      </c>
      <c r="H10" s="14">
        <f>' Račun prihoda i rashoda'!H11</f>
        <v>2122575.9300000002</v>
      </c>
      <c r="I10" s="14"/>
      <c r="J10" s="14">
        <f>' Račun prihoda i rashoda'!J11</f>
        <v>1024951.6500000001</v>
      </c>
      <c r="K10" s="14">
        <f>J10/G10*100</f>
        <v>133.51247645021908</v>
      </c>
      <c r="L10" s="14">
        <f>J10/H10*100</f>
        <v>48.28810293726454</v>
      </c>
    </row>
    <row r="11" spans="2:12" x14ac:dyDescent="0.35">
      <c r="B11" s="195" t="s">
        <v>45</v>
      </c>
      <c r="C11" s="191"/>
      <c r="D11" s="191"/>
      <c r="E11" s="191"/>
      <c r="F11" s="191"/>
      <c r="G11" s="14"/>
      <c r="H11" s="14"/>
      <c r="I11" s="14"/>
      <c r="J11" s="14"/>
      <c r="K11" s="14"/>
      <c r="L11" s="14"/>
    </row>
    <row r="12" spans="2:12" x14ac:dyDescent="0.35">
      <c r="B12" s="174" t="s">
        <v>1</v>
      </c>
      <c r="C12" s="175"/>
      <c r="D12" s="175"/>
      <c r="E12" s="175"/>
      <c r="F12" s="176"/>
      <c r="G12" s="16">
        <f>SUM(G13:G14)</f>
        <v>779142.58</v>
      </c>
      <c r="H12" s="16">
        <f>SUM(H13:H14)</f>
        <v>2133581.9300000002</v>
      </c>
      <c r="I12" s="16"/>
      <c r="J12" s="16">
        <f>SUM(J13:J14)</f>
        <v>1030949.3300000001</v>
      </c>
      <c r="K12" s="16">
        <f>J12/G12*100</f>
        <v>132.31844292221842</v>
      </c>
      <c r="L12" s="16">
        <f>J12/H12*100</f>
        <v>48.320119115369522</v>
      </c>
    </row>
    <row r="13" spans="2:12" x14ac:dyDescent="0.35">
      <c r="B13" s="196" t="s">
        <v>46</v>
      </c>
      <c r="C13" s="183"/>
      <c r="D13" s="183"/>
      <c r="E13" s="183"/>
      <c r="F13" s="183"/>
      <c r="G13" s="14">
        <f>' Račun prihoda i rashoda'!G37</f>
        <v>778093.58</v>
      </c>
      <c r="H13" s="14">
        <f>' Račun prihoda i rashoda'!H37</f>
        <v>1884767</v>
      </c>
      <c r="I13" s="14"/>
      <c r="J13" s="14">
        <f>' Račun prihoda i rashoda'!J37</f>
        <v>954681.14</v>
      </c>
      <c r="K13" s="17">
        <f>J13/G13*100</f>
        <v>122.6949000144687</v>
      </c>
      <c r="L13" s="17">
        <f>J13/H13*100</f>
        <v>50.652475345758916</v>
      </c>
    </row>
    <row r="14" spans="2:12" x14ac:dyDescent="0.35">
      <c r="B14" s="195" t="s">
        <v>47</v>
      </c>
      <c r="C14" s="191"/>
      <c r="D14" s="191"/>
      <c r="E14" s="191"/>
      <c r="F14" s="191"/>
      <c r="G14" s="14">
        <f>' Račun prihoda i rashoda'!G86</f>
        <v>1049</v>
      </c>
      <c r="H14" s="14">
        <f>' Račun prihoda i rashoda'!H86</f>
        <v>248814.93</v>
      </c>
      <c r="I14" s="14"/>
      <c r="J14" s="14">
        <f>' Račun prihoda i rashoda'!J86</f>
        <v>76268.19</v>
      </c>
      <c r="K14" s="17">
        <f>J14/G14*100</f>
        <v>7270.5614871306007</v>
      </c>
      <c r="L14" s="17">
        <f>J14/H14*100</f>
        <v>30.652577801500904</v>
      </c>
    </row>
    <row r="15" spans="2:12" x14ac:dyDescent="0.35">
      <c r="B15" s="184" t="s">
        <v>58</v>
      </c>
      <c r="C15" s="185"/>
      <c r="D15" s="185"/>
      <c r="E15" s="185"/>
      <c r="F15" s="185"/>
      <c r="G15" s="16">
        <f>G9-G12</f>
        <v>-11460.280000000028</v>
      </c>
      <c r="H15" s="16">
        <f>H9-H12</f>
        <v>-11006</v>
      </c>
      <c r="I15" s="15"/>
      <c r="J15" s="15">
        <f>J9-J12</f>
        <v>-5997.6799999999348</v>
      </c>
      <c r="K15" s="15">
        <f>J15/G15*100</f>
        <v>52.334497935477323</v>
      </c>
      <c r="L15" s="15">
        <f>J15/H15*100</f>
        <v>54.494639287660682</v>
      </c>
    </row>
    <row r="16" spans="2:12" ht="18" x14ac:dyDescent="0.35">
      <c r="B16" s="36"/>
      <c r="C16" s="42"/>
      <c r="D16" s="42"/>
      <c r="E16" s="42"/>
      <c r="F16" s="42"/>
      <c r="G16" s="42"/>
      <c r="H16" s="42"/>
      <c r="I16" s="43"/>
      <c r="J16" s="43"/>
      <c r="K16" s="43"/>
      <c r="L16" s="43"/>
    </row>
    <row r="17" spans="2:23" ht="18" customHeight="1" x14ac:dyDescent="0.35">
      <c r="B17" s="173" t="s">
        <v>57</v>
      </c>
      <c r="C17" s="173"/>
      <c r="D17" s="173"/>
      <c r="E17" s="173"/>
      <c r="F17" s="173"/>
      <c r="G17" s="42"/>
      <c r="H17" s="42"/>
      <c r="I17" s="43"/>
      <c r="J17" s="43"/>
      <c r="K17" s="43"/>
      <c r="L17" s="43"/>
    </row>
    <row r="18" spans="2:23" ht="26" x14ac:dyDescent="0.35">
      <c r="B18" s="187" t="s">
        <v>6</v>
      </c>
      <c r="C18" s="187"/>
      <c r="D18" s="187"/>
      <c r="E18" s="187"/>
      <c r="F18" s="187"/>
      <c r="G18" s="21" t="s">
        <v>235</v>
      </c>
      <c r="H18" s="1" t="s">
        <v>251</v>
      </c>
      <c r="I18" s="1" t="s">
        <v>64</v>
      </c>
      <c r="J18" s="21" t="s">
        <v>250</v>
      </c>
      <c r="K18" s="1" t="s">
        <v>16</v>
      </c>
      <c r="L18" s="1" t="s">
        <v>42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2:23" s="24" customFormat="1" ht="10.5" x14ac:dyDescent="0.25">
      <c r="B19" s="188">
        <v>1</v>
      </c>
      <c r="C19" s="188"/>
      <c r="D19" s="188"/>
      <c r="E19" s="188"/>
      <c r="F19" s="188"/>
      <c r="G19" s="23">
        <v>2</v>
      </c>
      <c r="H19" s="22">
        <v>3</v>
      </c>
      <c r="I19" s="22">
        <v>4</v>
      </c>
      <c r="J19" s="22">
        <v>5</v>
      </c>
      <c r="K19" s="22" t="s">
        <v>18</v>
      </c>
      <c r="L19" s="22" t="s">
        <v>19</v>
      </c>
    </row>
    <row r="20" spans="2:23" ht="15.75" customHeight="1" x14ac:dyDescent="0.35">
      <c r="B20" s="182" t="s">
        <v>48</v>
      </c>
      <c r="C20" s="182"/>
      <c r="D20" s="182"/>
      <c r="E20" s="182"/>
      <c r="F20" s="182"/>
      <c r="G20" s="14"/>
      <c r="H20" s="14"/>
      <c r="I20" s="14"/>
      <c r="J20" s="14"/>
      <c r="K20" s="14"/>
      <c r="L20" s="1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2:23" x14ac:dyDescent="0.35">
      <c r="B21" s="182" t="s">
        <v>49</v>
      </c>
      <c r="C21" s="183"/>
      <c r="D21" s="183"/>
      <c r="E21" s="183"/>
      <c r="F21" s="183"/>
      <c r="G21" s="14"/>
      <c r="H21" s="14"/>
      <c r="I21" s="14"/>
      <c r="J21" s="14"/>
      <c r="K21" s="14"/>
      <c r="L21" s="1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2:23" s="33" customFormat="1" ht="15" customHeight="1" x14ac:dyDescent="0.35">
      <c r="B22" s="181" t="s">
        <v>50</v>
      </c>
      <c r="C22" s="181"/>
      <c r="D22" s="181"/>
      <c r="E22" s="181"/>
      <c r="F22" s="181"/>
      <c r="G22" s="16"/>
      <c r="H22" s="16"/>
      <c r="I22" s="16"/>
      <c r="J22" s="16"/>
      <c r="K22" s="16"/>
      <c r="L22" s="16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2:23" s="33" customFormat="1" ht="15" customHeight="1" x14ac:dyDescent="0.35">
      <c r="B23" s="181" t="s">
        <v>52</v>
      </c>
      <c r="C23" s="181"/>
      <c r="D23" s="181"/>
      <c r="E23" s="181"/>
      <c r="F23" s="181"/>
      <c r="G23" s="16">
        <v>17564</v>
      </c>
      <c r="H23" s="16">
        <v>11006</v>
      </c>
      <c r="I23" s="16"/>
      <c r="J23" s="16">
        <v>11006.07</v>
      </c>
      <c r="K23" s="16">
        <f>J23/G23*100</f>
        <v>62.662662263721245</v>
      </c>
      <c r="L23" s="16">
        <f t="shared" ref="L23" si="0">J23/H23*100</f>
        <v>100.00063601671816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2:23" x14ac:dyDescent="0.35">
      <c r="B24" s="184" t="s">
        <v>60</v>
      </c>
      <c r="C24" s="185"/>
      <c r="D24" s="185"/>
      <c r="E24" s="185"/>
      <c r="F24" s="185"/>
      <c r="G24" s="16">
        <f>G15+G23</f>
        <v>6103.7199999999721</v>
      </c>
      <c r="H24" s="16">
        <f>H15+H23</f>
        <v>0</v>
      </c>
      <c r="I24" s="16"/>
      <c r="J24" s="16">
        <f>J15+J23</f>
        <v>5008.3900000000649</v>
      </c>
      <c r="K24" s="16">
        <f>J24/G24*100</f>
        <v>82.054714174308259</v>
      </c>
      <c r="L24" s="16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2:23" ht="11.25" customHeight="1" x14ac:dyDescent="0.35">
      <c r="B25" s="44"/>
      <c r="C25" s="45"/>
      <c r="D25" s="45"/>
      <c r="E25" s="45"/>
      <c r="F25" s="45"/>
      <c r="G25" s="46"/>
      <c r="H25" s="46"/>
      <c r="I25" s="46"/>
      <c r="J25" s="46"/>
      <c r="K25" s="46"/>
      <c r="L25" s="33"/>
    </row>
    <row r="26" spans="2:23" ht="23.25" customHeight="1" x14ac:dyDescent="0.35">
      <c r="B26" s="180" t="s">
        <v>59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</row>
    <row r="27" spans="2:23" ht="15.5" x14ac:dyDescent="0.3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2:23" x14ac:dyDescent="0.35">
      <c r="B28" s="177" t="s">
        <v>66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</row>
    <row r="29" spans="2:23" x14ac:dyDescent="0.35">
      <c r="B29" s="177" t="s">
        <v>67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</row>
    <row r="30" spans="2:23" ht="15" customHeight="1" x14ac:dyDescent="0.35">
      <c r="B30" s="177" t="s">
        <v>69</v>
      </c>
      <c r="C30" s="177"/>
      <c r="D30" s="177"/>
      <c r="E30" s="177"/>
      <c r="F30" s="177"/>
      <c r="G30" s="177"/>
      <c r="H30" s="177"/>
      <c r="I30" s="177"/>
      <c r="J30" s="177"/>
      <c r="K30" s="177"/>
      <c r="L30" s="177"/>
    </row>
    <row r="31" spans="2:23" ht="36.75" customHeight="1" x14ac:dyDescent="0.35"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</row>
    <row r="32" spans="2:23" x14ac:dyDescent="0.35">
      <c r="B32" s="179"/>
      <c r="C32" s="179"/>
      <c r="D32" s="179"/>
      <c r="E32" s="179"/>
      <c r="F32" s="179"/>
      <c r="G32" s="179"/>
      <c r="H32" s="179"/>
      <c r="I32" s="179"/>
      <c r="J32" s="179"/>
      <c r="K32" s="179"/>
    </row>
    <row r="33" spans="2:12" ht="15" customHeight="1" x14ac:dyDescent="0.35">
      <c r="B33" s="178" t="s">
        <v>70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</row>
    <row r="34" spans="2:12" x14ac:dyDescent="0.35"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</row>
  </sheetData>
  <mergeCells count="29">
    <mergeCell ref="B1:L1"/>
    <mergeCell ref="B6:F6"/>
    <mergeCell ref="B18:F18"/>
    <mergeCell ref="B19:F19"/>
    <mergeCell ref="B20:F20"/>
    <mergeCell ref="B8:F8"/>
    <mergeCell ref="B9:F9"/>
    <mergeCell ref="B10:F10"/>
    <mergeCell ref="B2:K2"/>
    <mergeCell ref="B7:F7"/>
    <mergeCell ref="B3:D3"/>
    <mergeCell ref="B4:K4"/>
    <mergeCell ref="B11:F11"/>
    <mergeCell ref="B15:F15"/>
    <mergeCell ref="B13:F13"/>
    <mergeCell ref="B14:F14"/>
    <mergeCell ref="B17:F17"/>
    <mergeCell ref="B12:F12"/>
    <mergeCell ref="B28:L28"/>
    <mergeCell ref="B30:L31"/>
    <mergeCell ref="B33:L34"/>
    <mergeCell ref="B32:F32"/>
    <mergeCell ref="G32:K32"/>
    <mergeCell ref="B26:L26"/>
    <mergeCell ref="B22:F22"/>
    <mergeCell ref="B21:F21"/>
    <mergeCell ref="B23:F23"/>
    <mergeCell ref="B24:F24"/>
    <mergeCell ref="B29:L2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95"/>
  <sheetViews>
    <sheetView topLeftCell="B20" zoomScaleNormal="100" workbookViewId="0">
      <selection activeCell="J32" sqref="J32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5.453125" bestFit="1" customWidth="1"/>
    <col min="5" max="5" width="5.453125" customWidth="1"/>
    <col min="6" max="6" width="44.6328125" customWidth="1"/>
    <col min="7" max="10" width="25.36328125" customWidth="1"/>
    <col min="11" max="12" width="15.6328125" customWidth="1"/>
  </cols>
  <sheetData>
    <row r="1" spans="2:12" ht="18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35">
      <c r="B2" s="186" t="s">
        <v>11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2:12" ht="18" x14ac:dyDescent="0.35">
      <c r="B3" s="36"/>
      <c r="C3" s="36"/>
      <c r="D3" s="36"/>
      <c r="E3" s="36"/>
      <c r="F3" s="36"/>
      <c r="G3" s="36"/>
      <c r="H3" s="36"/>
      <c r="I3" s="36"/>
      <c r="J3" s="37"/>
      <c r="K3" s="37"/>
      <c r="L3" s="33"/>
    </row>
    <row r="4" spans="2:12" ht="18" customHeight="1" x14ac:dyDescent="0.35">
      <c r="B4" s="186" t="s">
        <v>56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2:12" ht="18" x14ac:dyDescent="0.35">
      <c r="B5" s="36"/>
      <c r="C5" s="36"/>
      <c r="D5" s="36"/>
      <c r="E5" s="36"/>
      <c r="F5" s="36"/>
      <c r="G5" s="36"/>
      <c r="H5" s="36"/>
      <c r="I5" s="36"/>
      <c r="J5" s="37"/>
      <c r="K5" s="37"/>
      <c r="L5" s="33"/>
    </row>
    <row r="6" spans="2:12" ht="15.75" customHeight="1" x14ac:dyDescent="0.35">
      <c r="B6" s="186" t="s">
        <v>17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2:12" ht="18" x14ac:dyDescent="0.35">
      <c r="B7" s="36"/>
      <c r="C7" s="36"/>
      <c r="D7" s="36"/>
      <c r="E7" s="36"/>
      <c r="F7" s="36"/>
      <c r="G7" s="36"/>
      <c r="H7" s="36"/>
      <c r="I7" s="36"/>
      <c r="J7" s="37"/>
      <c r="K7" s="37"/>
      <c r="L7" s="33"/>
    </row>
    <row r="8" spans="2:12" ht="32.25" customHeight="1" x14ac:dyDescent="0.35">
      <c r="B8" s="197" t="s">
        <v>6</v>
      </c>
      <c r="C8" s="198"/>
      <c r="D8" s="198"/>
      <c r="E8" s="198"/>
      <c r="F8" s="199"/>
      <c r="G8" s="162" t="s">
        <v>252</v>
      </c>
      <c r="H8" s="29" t="s">
        <v>251</v>
      </c>
      <c r="I8" s="29" t="s">
        <v>64</v>
      </c>
      <c r="J8" s="29" t="s">
        <v>253</v>
      </c>
      <c r="K8" s="29" t="s">
        <v>16</v>
      </c>
      <c r="L8" s="29" t="s">
        <v>42</v>
      </c>
    </row>
    <row r="9" spans="2:12" s="24" customFormat="1" ht="10.5" x14ac:dyDescent="0.25">
      <c r="B9" s="200">
        <v>1</v>
      </c>
      <c r="C9" s="201"/>
      <c r="D9" s="201"/>
      <c r="E9" s="201"/>
      <c r="F9" s="202"/>
      <c r="G9" s="30">
        <v>2</v>
      </c>
      <c r="H9" s="30">
        <v>3</v>
      </c>
      <c r="I9" s="30">
        <v>4</v>
      </c>
      <c r="J9" s="30">
        <v>5</v>
      </c>
      <c r="K9" s="30" t="s">
        <v>18</v>
      </c>
      <c r="L9" s="30" t="s">
        <v>148</v>
      </c>
    </row>
    <row r="10" spans="2:12" x14ac:dyDescent="0.35">
      <c r="B10" s="6"/>
      <c r="C10" s="6"/>
      <c r="D10" s="6"/>
      <c r="E10" s="6"/>
      <c r="F10" s="6" t="s">
        <v>43</v>
      </c>
      <c r="G10" s="4">
        <f>G11+G32</f>
        <v>785246.24999999988</v>
      </c>
      <c r="H10" s="4">
        <f>H11+H32</f>
        <v>2133582</v>
      </c>
      <c r="I10" s="4"/>
      <c r="J10" s="156">
        <f>J11+J32</f>
        <v>1035957.7200000001</v>
      </c>
      <c r="K10" s="152">
        <f>J10/G10*100</f>
        <v>131.92775132641515</v>
      </c>
      <c r="L10" s="152">
        <f>J10/H10*100</f>
        <v>48.554858449312007</v>
      </c>
    </row>
    <row r="11" spans="2:12" ht="15.75" customHeight="1" x14ac:dyDescent="0.35">
      <c r="B11" s="6">
        <v>6</v>
      </c>
      <c r="C11" s="6"/>
      <c r="D11" s="6"/>
      <c r="E11" s="6"/>
      <c r="F11" s="6" t="s">
        <v>2</v>
      </c>
      <c r="G11" s="4">
        <f>G12+G18+G21+G27</f>
        <v>767682.29999999993</v>
      </c>
      <c r="H11" s="4">
        <f>H12+H18+H21+H27</f>
        <v>2122575.9300000002</v>
      </c>
      <c r="I11" s="4"/>
      <c r="J11" s="156">
        <f>J12+J18+J21+J27</f>
        <v>1024951.6500000001</v>
      </c>
      <c r="K11" s="152">
        <f>J11/G11*100</f>
        <v>133.51247645021908</v>
      </c>
      <c r="L11" s="152">
        <f>J11/H11*100</f>
        <v>48.28810293726454</v>
      </c>
    </row>
    <row r="12" spans="2:12" ht="26" x14ac:dyDescent="0.35">
      <c r="B12" s="6"/>
      <c r="C12" s="56">
        <v>63</v>
      </c>
      <c r="D12" s="56"/>
      <c r="E12" s="56"/>
      <c r="F12" s="56" t="s">
        <v>20</v>
      </c>
      <c r="G12" s="55">
        <f>G13+G16</f>
        <v>682202.57</v>
      </c>
      <c r="H12" s="55">
        <f>H13+H16</f>
        <v>1698376</v>
      </c>
      <c r="I12" s="55"/>
      <c r="J12" s="158">
        <f>J13+J16</f>
        <v>852233.66</v>
      </c>
      <c r="K12" s="153">
        <f>J12/G12*100</f>
        <v>124.92384190226666</v>
      </c>
      <c r="L12" s="153">
        <f>J12/H12*100</f>
        <v>50.1793277813629</v>
      </c>
    </row>
    <row r="13" spans="2:12" x14ac:dyDescent="0.35">
      <c r="B13" s="7"/>
      <c r="C13" s="7"/>
      <c r="D13" s="7">
        <v>636</v>
      </c>
      <c r="E13" s="7"/>
      <c r="F13" s="7" t="s">
        <v>93</v>
      </c>
      <c r="G13" s="4">
        <f>SUM(G14:G15)</f>
        <v>682202.57</v>
      </c>
      <c r="H13" s="4">
        <v>1648662</v>
      </c>
      <c r="I13" s="4"/>
      <c r="J13" s="156">
        <f>J14+J15</f>
        <v>852233.66</v>
      </c>
      <c r="K13" s="152">
        <f t="shared" ref="K13:K30" si="0">J13/G13*100</f>
        <v>124.92384190226666</v>
      </c>
      <c r="L13" s="152">
        <f t="shared" ref="L13:L28" si="1">J13/H13*100</f>
        <v>51.692442720217969</v>
      </c>
    </row>
    <row r="14" spans="2:12" x14ac:dyDescent="0.35">
      <c r="B14" s="7"/>
      <c r="C14" s="7"/>
      <c r="D14" s="7"/>
      <c r="E14" s="7">
        <v>6361</v>
      </c>
      <c r="F14" s="7" t="s">
        <v>94</v>
      </c>
      <c r="G14" s="4">
        <v>682202.57</v>
      </c>
      <c r="H14" s="4"/>
      <c r="I14" s="4"/>
      <c r="J14" s="156">
        <v>852233.66</v>
      </c>
      <c r="K14" s="152">
        <f t="shared" si="0"/>
        <v>124.92384190226666</v>
      </c>
      <c r="L14" s="152"/>
    </row>
    <row r="15" spans="2:12" x14ac:dyDescent="0.35">
      <c r="B15" s="7"/>
      <c r="C15" s="7"/>
      <c r="D15" s="8"/>
      <c r="E15" s="8">
        <v>6362</v>
      </c>
      <c r="F15" s="7" t="s">
        <v>95</v>
      </c>
      <c r="G15" s="4">
        <v>0</v>
      </c>
      <c r="H15" s="4"/>
      <c r="I15" s="4"/>
      <c r="J15" s="156">
        <v>0</v>
      </c>
      <c r="K15" s="152" t="e">
        <f t="shared" si="0"/>
        <v>#DIV/0!</v>
      </c>
      <c r="L15" s="152"/>
    </row>
    <row r="16" spans="2:12" x14ac:dyDescent="0.35">
      <c r="B16" s="7"/>
      <c r="C16" s="7"/>
      <c r="D16" s="8">
        <v>638</v>
      </c>
      <c r="E16" s="8"/>
      <c r="F16" s="7" t="s">
        <v>96</v>
      </c>
      <c r="G16" s="4">
        <f>G17</f>
        <v>0</v>
      </c>
      <c r="H16" s="4">
        <v>49714</v>
      </c>
      <c r="I16" s="4"/>
      <c r="J16" s="156">
        <f>J17</f>
        <v>0</v>
      </c>
      <c r="K16" s="152" t="e">
        <f t="shared" si="0"/>
        <v>#DIV/0!</v>
      </c>
      <c r="L16" s="152">
        <f t="shared" si="1"/>
        <v>0</v>
      </c>
    </row>
    <row r="17" spans="2:12" x14ac:dyDescent="0.35">
      <c r="B17" s="7"/>
      <c r="C17" s="7"/>
      <c r="D17" s="8"/>
      <c r="E17" s="8">
        <v>6381</v>
      </c>
      <c r="F17" s="7" t="s">
        <v>97</v>
      </c>
      <c r="G17" s="4">
        <v>0</v>
      </c>
      <c r="H17" s="4"/>
      <c r="I17" s="4"/>
      <c r="J17" s="156">
        <v>0</v>
      </c>
      <c r="K17" s="152" t="e">
        <f t="shared" si="0"/>
        <v>#DIV/0!</v>
      </c>
      <c r="L17" s="152"/>
    </row>
    <row r="18" spans="2:12" x14ac:dyDescent="0.35">
      <c r="B18" s="8"/>
      <c r="C18" s="8">
        <v>64</v>
      </c>
      <c r="D18" s="8"/>
      <c r="E18" s="8"/>
      <c r="F18" s="8" t="s">
        <v>99</v>
      </c>
      <c r="G18" s="55">
        <v>0</v>
      </c>
      <c r="H18" s="55"/>
      <c r="I18" s="55"/>
      <c r="J18" s="158">
        <f>J19</f>
        <v>0.04</v>
      </c>
      <c r="K18" s="153" t="e">
        <f t="shared" si="0"/>
        <v>#DIV/0!</v>
      </c>
      <c r="L18" s="153"/>
    </row>
    <row r="19" spans="2:12" x14ac:dyDescent="0.35">
      <c r="B19" s="7"/>
      <c r="C19" s="7"/>
      <c r="D19" s="8">
        <v>641</v>
      </c>
      <c r="E19" s="8"/>
      <c r="F19" s="7" t="s">
        <v>98</v>
      </c>
      <c r="G19" s="4">
        <v>0</v>
      </c>
      <c r="H19" s="4"/>
      <c r="I19" s="4"/>
      <c r="J19" s="156">
        <f>J20</f>
        <v>0.04</v>
      </c>
      <c r="K19" s="152" t="e">
        <f t="shared" si="0"/>
        <v>#DIV/0!</v>
      </c>
      <c r="L19" s="152"/>
    </row>
    <row r="20" spans="2:12" x14ac:dyDescent="0.35">
      <c r="B20" s="7"/>
      <c r="C20" s="7"/>
      <c r="D20" s="8"/>
      <c r="E20" s="8">
        <v>6413</v>
      </c>
      <c r="F20" s="7" t="s">
        <v>98</v>
      </c>
      <c r="G20" s="4">
        <v>0</v>
      </c>
      <c r="H20" s="4"/>
      <c r="I20" s="4"/>
      <c r="J20" s="156">
        <v>0.04</v>
      </c>
      <c r="K20" s="152" t="e">
        <f t="shared" si="0"/>
        <v>#DIV/0!</v>
      </c>
      <c r="L20" s="152"/>
    </row>
    <row r="21" spans="2:12" ht="26" x14ac:dyDescent="0.35">
      <c r="B21" s="7"/>
      <c r="C21" s="8">
        <v>66</v>
      </c>
      <c r="D21" s="8"/>
      <c r="E21" s="8"/>
      <c r="F21" s="56" t="s">
        <v>21</v>
      </c>
      <c r="G21" s="55">
        <f>G22+G24</f>
        <v>9149.9</v>
      </c>
      <c r="H21" s="55">
        <f>H22+H24</f>
        <v>69000</v>
      </c>
      <c r="I21" s="55"/>
      <c r="J21" s="158">
        <f>J22+J24</f>
        <v>6459.67</v>
      </c>
      <c r="K21" s="153">
        <f t="shared" si="0"/>
        <v>70.598257904457967</v>
      </c>
      <c r="L21" s="153">
        <f t="shared" si="1"/>
        <v>9.3618405797101456</v>
      </c>
    </row>
    <row r="22" spans="2:12" x14ac:dyDescent="0.35">
      <c r="B22" s="7"/>
      <c r="C22" s="20"/>
      <c r="D22" s="8">
        <v>661</v>
      </c>
      <c r="E22" s="8"/>
      <c r="F22" s="10" t="s">
        <v>22</v>
      </c>
      <c r="G22" s="4">
        <f>G23</f>
        <v>489.9</v>
      </c>
      <c r="H22" s="4">
        <v>62000</v>
      </c>
      <c r="I22" s="4"/>
      <c r="J22" s="156">
        <f>J23</f>
        <v>343.48</v>
      </c>
      <c r="K22" s="152">
        <f t="shared" si="0"/>
        <v>70.1122678097571</v>
      </c>
      <c r="L22" s="152">
        <f t="shared" si="1"/>
        <v>0.55400000000000005</v>
      </c>
    </row>
    <row r="23" spans="2:12" x14ac:dyDescent="0.35">
      <c r="B23" s="7"/>
      <c r="C23" s="20"/>
      <c r="D23" s="8"/>
      <c r="E23" s="8">
        <v>6615</v>
      </c>
      <c r="F23" s="10" t="s">
        <v>23</v>
      </c>
      <c r="G23" s="4">
        <v>489.9</v>
      </c>
      <c r="H23" s="4"/>
      <c r="I23" s="4"/>
      <c r="J23" s="156">
        <v>343.48</v>
      </c>
      <c r="K23" s="152">
        <f t="shared" si="0"/>
        <v>70.1122678097571</v>
      </c>
      <c r="L23" s="152"/>
    </row>
    <row r="24" spans="2:12" x14ac:dyDescent="0.35">
      <c r="B24" s="7"/>
      <c r="C24" s="20"/>
      <c r="D24" s="8">
        <v>663</v>
      </c>
      <c r="E24" s="8"/>
      <c r="F24" s="10" t="s">
        <v>102</v>
      </c>
      <c r="G24" s="53">
        <f>SUM(G25:G26)</f>
        <v>8660</v>
      </c>
      <c r="H24" s="4">
        <v>7000</v>
      </c>
      <c r="I24" s="4"/>
      <c r="J24" s="156">
        <f>SUM(J25:J26)</f>
        <v>6116.19</v>
      </c>
      <c r="K24" s="152">
        <f t="shared" si="0"/>
        <v>70.625750577367199</v>
      </c>
      <c r="L24" s="152">
        <f t="shared" si="1"/>
        <v>87.374142857142857</v>
      </c>
    </row>
    <row r="25" spans="2:12" x14ac:dyDescent="0.35">
      <c r="B25" s="7"/>
      <c r="C25" s="20"/>
      <c r="D25" s="8"/>
      <c r="E25" s="8">
        <v>6631</v>
      </c>
      <c r="F25" s="10" t="s">
        <v>100</v>
      </c>
      <c r="G25" s="53">
        <v>4660</v>
      </c>
      <c r="H25" s="4"/>
      <c r="I25" s="4"/>
      <c r="J25" s="156">
        <v>6116.19</v>
      </c>
      <c r="K25" s="152">
        <f t="shared" si="0"/>
        <v>131.24871244635193</v>
      </c>
      <c r="L25" s="152"/>
    </row>
    <row r="26" spans="2:12" x14ac:dyDescent="0.35">
      <c r="B26" s="7"/>
      <c r="C26" s="20"/>
      <c r="D26" s="8"/>
      <c r="E26" s="8">
        <v>6632</v>
      </c>
      <c r="F26" s="10" t="s">
        <v>101</v>
      </c>
      <c r="G26" s="53">
        <v>4000</v>
      </c>
      <c r="H26" s="4"/>
      <c r="I26" s="4"/>
      <c r="J26" s="156">
        <v>0</v>
      </c>
      <c r="K26" s="152">
        <f t="shared" si="0"/>
        <v>0</v>
      </c>
      <c r="L26" s="152"/>
    </row>
    <row r="27" spans="2:12" x14ac:dyDescent="0.35">
      <c r="B27" s="7"/>
      <c r="C27" s="8">
        <v>67</v>
      </c>
      <c r="D27" s="8"/>
      <c r="E27" s="8" t="s">
        <v>24</v>
      </c>
      <c r="F27" s="56" t="s">
        <v>80</v>
      </c>
      <c r="G27" s="57">
        <f>G28</f>
        <v>76329.83</v>
      </c>
      <c r="H27" s="55">
        <f>H28</f>
        <v>355199.93</v>
      </c>
      <c r="I27" s="55"/>
      <c r="J27" s="158">
        <f>J28</f>
        <v>166258.28</v>
      </c>
      <c r="K27" s="153">
        <f t="shared" si="0"/>
        <v>217.8156036768325</v>
      </c>
      <c r="L27" s="153">
        <f t="shared" si="1"/>
        <v>46.806957422542283</v>
      </c>
    </row>
    <row r="28" spans="2:12" x14ac:dyDescent="0.35">
      <c r="B28" s="20"/>
      <c r="C28" s="7"/>
      <c r="D28" s="8">
        <v>671</v>
      </c>
      <c r="E28" s="8"/>
      <c r="F28" s="10" t="s">
        <v>80</v>
      </c>
      <c r="G28" s="4">
        <f>SUM(G29:G30)</f>
        <v>76329.83</v>
      </c>
      <c r="H28" s="4">
        <v>355199.93</v>
      </c>
      <c r="I28" s="4"/>
      <c r="J28" s="156">
        <f>SUM(J29:J30)</f>
        <v>166258.28</v>
      </c>
      <c r="K28" s="152">
        <f t="shared" si="0"/>
        <v>217.8156036768325</v>
      </c>
      <c r="L28" s="152">
        <f t="shared" si="1"/>
        <v>46.806957422542283</v>
      </c>
    </row>
    <row r="29" spans="2:12" x14ac:dyDescent="0.35">
      <c r="B29" s="7"/>
      <c r="C29" s="7"/>
      <c r="D29" s="8"/>
      <c r="E29" s="8">
        <v>6711</v>
      </c>
      <c r="F29" s="10" t="s">
        <v>80</v>
      </c>
      <c r="G29" s="4">
        <v>76329.83</v>
      </c>
      <c r="H29" s="4"/>
      <c r="I29" s="4"/>
      <c r="J29" s="156">
        <v>89990.09</v>
      </c>
      <c r="K29" s="152">
        <f t="shared" si="0"/>
        <v>117.89635847479288</v>
      </c>
      <c r="L29" s="152"/>
    </row>
    <row r="30" spans="2:12" x14ac:dyDescent="0.35">
      <c r="B30" s="7"/>
      <c r="C30" s="7"/>
      <c r="D30" s="7"/>
      <c r="E30" s="7">
        <v>6712</v>
      </c>
      <c r="F30" s="10" t="s">
        <v>80</v>
      </c>
      <c r="G30" s="4"/>
      <c r="H30" s="4"/>
      <c r="I30" s="4"/>
      <c r="J30" s="156">
        <v>76268.19</v>
      </c>
      <c r="K30" s="152" t="e">
        <f t="shared" si="0"/>
        <v>#DIV/0!</v>
      </c>
      <c r="L30" s="152"/>
    </row>
    <row r="31" spans="2:12" x14ac:dyDescent="0.35">
      <c r="B31" s="7"/>
      <c r="C31" s="7"/>
      <c r="D31" s="7"/>
      <c r="E31" s="7"/>
      <c r="F31" s="26"/>
      <c r="G31" s="4"/>
      <c r="H31" s="4"/>
      <c r="I31" s="4"/>
      <c r="J31" s="156"/>
      <c r="K31" s="154"/>
      <c r="L31" s="154"/>
    </row>
    <row r="32" spans="2:12" x14ac:dyDescent="0.35">
      <c r="B32" s="7">
        <v>9</v>
      </c>
      <c r="C32" s="7">
        <v>92</v>
      </c>
      <c r="D32" s="7">
        <v>922</v>
      </c>
      <c r="E32" s="7">
        <v>9221</v>
      </c>
      <c r="F32" s="26"/>
      <c r="G32" s="4">
        <v>17563.95</v>
      </c>
      <c r="H32" s="4">
        <v>11006.07</v>
      </c>
      <c r="I32" s="4"/>
      <c r="J32" s="156">
        <v>11006.07</v>
      </c>
      <c r="K32" s="154"/>
      <c r="L32" s="154"/>
    </row>
    <row r="33" spans="2:12" ht="15.75" customHeight="1" x14ac:dyDescent="0.3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2:12" ht="33" customHeight="1" x14ac:dyDescent="0.35">
      <c r="B34" s="197" t="s">
        <v>6</v>
      </c>
      <c r="C34" s="198"/>
      <c r="D34" s="198"/>
      <c r="E34" s="198"/>
      <c r="F34" s="199"/>
      <c r="G34" s="162" t="s">
        <v>235</v>
      </c>
      <c r="H34" s="29" t="s">
        <v>251</v>
      </c>
      <c r="I34" s="29" t="s">
        <v>64</v>
      </c>
      <c r="J34" s="29" t="s">
        <v>250</v>
      </c>
      <c r="K34" s="29" t="s">
        <v>16</v>
      </c>
      <c r="L34" s="29" t="s">
        <v>42</v>
      </c>
    </row>
    <row r="35" spans="2:12" s="24" customFormat="1" ht="10.5" x14ac:dyDescent="0.25">
      <c r="B35" s="200">
        <v>1</v>
      </c>
      <c r="C35" s="201"/>
      <c r="D35" s="201"/>
      <c r="E35" s="201"/>
      <c r="F35" s="202"/>
      <c r="G35" s="30">
        <v>2</v>
      </c>
      <c r="H35" s="30">
        <v>3</v>
      </c>
      <c r="I35" s="30">
        <v>4</v>
      </c>
      <c r="J35" s="30">
        <v>5</v>
      </c>
      <c r="K35" s="30" t="s">
        <v>18</v>
      </c>
      <c r="L35" s="30" t="s">
        <v>19</v>
      </c>
    </row>
    <row r="36" spans="2:12" x14ac:dyDescent="0.35">
      <c r="B36" s="6"/>
      <c r="C36" s="6"/>
      <c r="D36" s="6"/>
      <c r="E36" s="6"/>
      <c r="F36" s="6" t="s">
        <v>32</v>
      </c>
      <c r="G36" s="163">
        <f>G37+G86</f>
        <v>779142.58</v>
      </c>
      <c r="H36" s="4">
        <f>H37+H86</f>
        <v>2133581.9300000002</v>
      </c>
      <c r="I36" s="4"/>
      <c r="J36" s="156">
        <f>J37+J86</f>
        <v>1030949.3300000001</v>
      </c>
      <c r="K36" s="152">
        <f t="shared" ref="K36:K94" si="2">J36/G36*100</f>
        <v>132.31844292221842</v>
      </c>
      <c r="L36" s="152">
        <f t="shared" ref="L36:L94" si="3">J36/H36*100</f>
        <v>48.320119115369522</v>
      </c>
    </row>
    <row r="37" spans="2:12" x14ac:dyDescent="0.35">
      <c r="B37" s="6">
        <v>3</v>
      </c>
      <c r="C37" s="6"/>
      <c r="D37" s="6"/>
      <c r="E37" s="6"/>
      <c r="F37" s="6" t="s">
        <v>3</v>
      </c>
      <c r="G37" s="163">
        <f>G38+G47+G78+G82+G84</f>
        <v>778093.58</v>
      </c>
      <c r="H37" s="4">
        <f>H38+H47+H78+H82+H84</f>
        <v>1884767</v>
      </c>
      <c r="I37" s="4"/>
      <c r="J37" s="156">
        <f>J38+J47+J78+J82+J84</f>
        <v>954681.14</v>
      </c>
      <c r="K37" s="152">
        <f t="shared" si="2"/>
        <v>122.6949000144687</v>
      </c>
      <c r="L37" s="152">
        <f t="shared" si="3"/>
        <v>50.652475345758916</v>
      </c>
    </row>
    <row r="38" spans="2:12" x14ac:dyDescent="0.35">
      <c r="B38" s="6"/>
      <c r="C38" s="10">
        <v>31</v>
      </c>
      <c r="D38" s="10"/>
      <c r="E38" s="10"/>
      <c r="F38" s="10" t="s">
        <v>4</v>
      </c>
      <c r="G38" s="163">
        <f>G39+G43+G44</f>
        <v>677655.39</v>
      </c>
      <c r="H38" s="4">
        <f>H39+H43+H44</f>
        <v>1512440</v>
      </c>
      <c r="I38" s="4"/>
      <c r="J38" s="156">
        <f>J39+J43+J44</f>
        <v>845412.14</v>
      </c>
      <c r="K38" s="152">
        <f t="shared" si="2"/>
        <v>124.75546604890135</v>
      </c>
      <c r="L38" s="152">
        <f t="shared" si="3"/>
        <v>55.897234931633655</v>
      </c>
    </row>
    <row r="39" spans="2:12" x14ac:dyDescent="0.35">
      <c r="B39" s="7"/>
      <c r="C39" s="7"/>
      <c r="D39" s="7">
        <v>311</v>
      </c>
      <c r="E39" s="7"/>
      <c r="F39" s="7" t="s">
        <v>25</v>
      </c>
      <c r="G39" s="163">
        <f>SUM(G40:G42)</f>
        <v>560926.19000000006</v>
      </c>
      <c r="H39" s="4">
        <v>1260440</v>
      </c>
      <c r="I39" s="4"/>
      <c r="J39" s="156">
        <f>SUM(J40:J42)</f>
        <v>700082.77</v>
      </c>
      <c r="K39" s="152">
        <f t="shared" si="2"/>
        <v>124.80835847582728</v>
      </c>
      <c r="L39" s="152">
        <f t="shared" si="3"/>
        <v>55.542728729649959</v>
      </c>
    </row>
    <row r="40" spans="2:12" x14ac:dyDescent="0.35">
      <c r="B40" s="7"/>
      <c r="C40" s="7"/>
      <c r="D40" s="7"/>
      <c r="E40" s="7">
        <v>3111</v>
      </c>
      <c r="F40" s="7" t="s">
        <v>26</v>
      </c>
      <c r="G40" s="163">
        <v>525591.81000000006</v>
      </c>
      <c r="H40" s="4"/>
      <c r="I40" s="4"/>
      <c r="J40" s="156">
        <v>682414.62</v>
      </c>
      <c r="K40" s="152">
        <f t="shared" si="2"/>
        <v>129.83737703218776</v>
      </c>
      <c r="L40" s="152"/>
    </row>
    <row r="41" spans="2:12" x14ac:dyDescent="0.35">
      <c r="B41" s="7"/>
      <c r="C41" s="7"/>
      <c r="D41" s="7"/>
      <c r="E41" s="7">
        <v>3113</v>
      </c>
      <c r="F41" s="7" t="s">
        <v>103</v>
      </c>
      <c r="G41" s="163">
        <v>22113.91</v>
      </c>
      <c r="H41" s="4"/>
      <c r="I41" s="4"/>
      <c r="J41" s="156">
        <v>17668.150000000001</v>
      </c>
      <c r="K41" s="152">
        <f t="shared" si="2"/>
        <v>79.896092549892813</v>
      </c>
      <c r="L41" s="152"/>
    </row>
    <row r="42" spans="2:12" x14ac:dyDescent="0.35">
      <c r="B42" s="7"/>
      <c r="C42" s="7"/>
      <c r="D42" s="7"/>
      <c r="E42" s="7">
        <v>3114</v>
      </c>
      <c r="F42" s="7" t="s">
        <v>145</v>
      </c>
      <c r="G42" s="163">
        <v>13220.47</v>
      </c>
      <c r="H42" s="4"/>
      <c r="I42" s="4"/>
      <c r="J42" s="156"/>
      <c r="K42" s="152"/>
      <c r="L42" s="152"/>
    </row>
    <row r="43" spans="2:12" x14ac:dyDescent="0.35">
      <c r="B43" s="7"/>
      <c r="C43" s="7"/>
      <c r="D43" s="7">
        <v>312</v>
      </c>
      <c r="E43" s="7"/>
      <c r="F43" s="7" t="s">
        <v>202</v>
      </c>
      <c r="G43" s="163">
        <v>24333.82</v>
      </c>
      <c r="H43" s="4">
        <v>52000</v>
      </c>
      <c r="I43" s="4"/>
      <c r="J43" s="156">
        <v>30169.83</v>
      </c>
      <c r="K43" s="152">
        <f t="shared" si="2"/>
        <v>123.98312307726449</v>
      </c>
      <c r="L43" s="152">
        <f t="shared" si="3"/>
        <v>58.018903846153847</v>
      </c>
    </row>
    <row r="44" spans="2:12" x14ac:dyDescent="0.35">
      <c r="B44" s="7"/>
      <c r="C44" s="7"/>
      <c r="D44" s="7">
        <v>313</v>
      </c>
      <c r="E44" s="7"/>
      <c r="F44" s="7" t="s">
        <v>201</v>
      </c>
      <c r="G44" s="163">
        <f>SUM(G45:G46)</f>
        <v>92395.38</v>
      </c>
      <c r="H44" s="4">
        <v>200000</v>
      </c>
      <c r="I44" s="4"/>
      <c r="J44" s="156">
        <f>SUM(J45:J46)</f>
        <v>115159.54</v>
      </c>
      <c r="K44" s="152">
        <f t="shared" si="2"/>
        <v>124.63776868497104</v>
      </c>
      <c r="L44" s="152">
        <f t="shared" si="3"/>
        <v>57.579769999999996</v>
      </c>
    </row>
    <row r="45" spans="2:12" x14ac:dyDescent="0.35">
      <c r="B45" s="7"/>
      <c r="C45" s="7"/>
      <c r="D45" s="7"/>
      <c r="E45" s="7">
        <v>3132</v>
      </c>
      <c r="F45" s="7" t="s">
        <v>146</v>
      </c>
      <c r="G45" s="163">
        <v>92395.38</v>
      </c>
      <c r="H45" s="4"/>
      <c r="I45" s="4"/>
      <c r="J45" s="156">
        <v>115159.54</v>
      </c>
      <c r="K45" s="152"/>
      <c r="L45" s="152"/>
    </row>
    <row r="46" spans="2:12" x14ac:dyDescent="0.35">
      <c r="B46" s="7"/>
      <c r="C46" s="7"/>
      <c r="D46" s="7"/>
      <c r="E46" s="7">
        <v>3133</v>
      </c>
      <c r="F46" s="7" t="s">
        <v>104</v>
      </c>
      <c r="G46" s="163"/>
      <c r="H46" s="4"/>
      <c r="I46" s="4"/>
      <c r="J46" s="156"/>
      <c r="K46" s="152" t="e">
        <f t="shared" si="2"/>
        <v>#DIV/0!</v>
      </c>
      <c r="L46" s="152"/>
    </row>
    <row r="47" spans="2:12" x14ac:dyDescent="0.35">
      <c r="B47" s="7"/>
      <c r="C47" s="7">
        <v>32</v>
      </c>
      <c r="D47" s="8"/>
      <c r="E47" s="8"/>
      <c r="F47" s="7" t="s">
        <v>12</v>
      </c>
      <c r="G47" s="163">
        <f>G48+G53+G60+G70+G71</f>
        <v>97829.85</v>
      </c>
      <c r="H47" s="4">
        <f>H48+H53+H60+H70+H71</f>
        <v>368152</v>
      </c>
      <c r="I47" s="4"/>
      <c r="J47" s="156">
        <f>J48+J53+J60+J70+J71</f>
        <v>108384.73000000001</v>
      </c>
      <c r="K47" s="152">
        <f t="shared" si="2"/>
        <v>110.78901787133478</v>
      </c>
      <c r="L47" s="152">
        <f t="shared" si="3"/>
        <v>29.44021219496295</v>
      </c>
    </row>
    <row r="48" spans="2:12" x14ac:dyDescent="0.35">
      <c r="B48" s="7"/>
      <c r="C48" s="7"/>
      <c r="D48" s="7">
        <v>321</v>
      </c>
      <c r="E48" s="7"/>
      <c r="F48" s="7" t="s">
        <v>27</v>
      </c>
      <c r="G48" s="163">
        <f>SUM(G49:G52)</f>
        <v>45503.759999999995</v>
      </c>
      <c r="H48" s="4">
        <v>105942</v>
      </c>
      <c r="I48" s="4"/>
      <c r="J48" s="156">
        <f>SUM(J49:J52)</f>
        <v>40983.14</v>
      </c>
      <c r="K48" s="152">
        <f t="shared" si="2"/>
        <v>90.065392398342482</v>
      </c>
      <c r="L48" s="152">
        <f t="shared" si="3"/>
        <v>38.684506616828074</v>
      </c>
    </row>
    <row r="49" spans="2:12" x14ac:dyDescent="0.35">
      <c r="B49" s="7"/>
      <c r="C49" s="20"/>
      <c r="D49" s="7"/>
      <c r="E49" s="7">
        <v>3211</v>
      </c>
      <c r="F49" s="26" t="s">
        <v>28</v>
      </c>
      <c r="G49" s="163">
        <v>28363.17</v>
      </c>
      <c r="H49" s="4"/>
      <c r="I49" s="4"/>
      <c r="J49" s="156">
        <v>21999.64</v>
      </c>
      <c r="K49" s="152">
        <f t="shared" si="2"/>
        <v>77.564108666273896</v>
      </c>
      <c r="L49" s="152"/>
    </row>
    <row r="50" spans="2:12" x14ac:dyDescent="0.35">
      <c r="B50" s="7"/>
      <c r="C50" s="20"/>
      <c r="D50" s="8"/>
      <c r="E50" s="8">
        <v>3212</v>
      </c>
      <c r="F50" s="7" t="s">
        <v>105</v>
      </c>
      <c r="G50" s="163">
        <v>16055.46</v>
      </c>
      <c r="H50" s="4"/>
      <c r="I50" s="4"/>
      <c r="J50" s="156">
        <v>17423.34</v>
      </c>
      <c r="K50" s="152">
        <f t="shared" si="2"/>
        <v>108.51971852566045</v>
      </c>
      <c r="L50" s="152"/>
    </row>
    <row r="51" spans="2:12" x14ac:dyDescent="0.35">
      <c r="B51" s="7"/>
      <c r="C51" s="7"/>
      <c r="D51" s="8"/>
      <c r="E51" s="8">
        <v>3213</v>
      </c>
      <c r="F51" s="8" t="s">
        <v>106</v>
      </c>
      <c r="G51" s="163">
        <v>1085.1300000000001</v>
      </c>
      <c r="H51" s="4"/>
      <c r="I51" s="4"/>
      <c r="J51" s="156">
        <v>1539.44</v>
      </c>
      <c r="K51" s="152">
        <f t="shared" si="2"/>
        <v>141.86687309354639</v>
      </c>
      <c r="L51" s="152"/>
    </row>
    <row r="52" spans="2:12" x14ac:dyDescent="0.35">
      <c r="B52" s="7"/>
      <c r="C52" s="7"/>
      <c r="D52" s="8"/>
      <c r="E52" s="8">
        <v>3214</v>
      </c>
      <c r="F52" s="8" t="s">
        <v>147</v>
      </c>
      <c r="G52" s="163">
        <v>0</v>
      </c>
      <c r="H52" s="4"/>
      <c r="I52" s="4"/>
      <c r="J52" s="156">
        <v>20.72</v>
      </c>
      <c r="K52" s="152" t="e">
        <f t="shared" si="2"/>
        <v>#DIV/0!</v>
      </c>
      <c r="L52" s="152"/>
    </row>
    <row r="53" spans="2:12" x14ac:dyDescent="0.35">
      <c r="B53" s="7"/>
      <c r="C53" s="7"/>
      <c r="D53" s="8">
        <v>322</v>
      </c>
      <c r="E53" s="8"/>
      <c r="F53" s="8" t="s">
        <v>109</v>
      </c>
      <c r="G53" s="163">
        <f>SUM(G54:G59)</f>
        <v>13910.22</v>
      </c>
      <c r="H53" s="4">
        <v>50441</v>
      </c>
      <c r="I53" s="4"/>
      <c r="J53" s="156">
        <f>SUM(J54:J59)</f>
        <v>19739.840000000004</v>
      </c>
      <c r="K53" s="152">
        <f t="shared" si="2"/>
        <v>141.9088986371172</v>
      </c>
      <c r="L53" s="152">
        <f t="shared" si="3"/>
        <v>39.134513590135015</v>
      </c>
    </row>
    <row r="54" spans="2:12" x14ac:dyDescent="0.35">
      <c r="B54" s="7"/>
      <c r="C54" s="7"/>
      <c r="D54" s="8"/>
      <c r="E54" s="8">
        <v>3221</v>
      </c>
      <c r="F54" s="8" t="s">
        <v>107</v>
      </c>
      <c r="G54" s="163">
        <v>8211.59</v>
      </c>
      <c r="H54" s="4"/>
      <c r="I54" s="4"/>
      <c r="J54" s="156">
        <v>6724.52</v>
      </c>
      <c r="K54" s="152">
        <f t="shared" si="2"/>
        <v>81.890596096492885</v>
      </c>
      <c r="L54" s="152"/>
    </row>
    <row r="55" spans="2:12" x14ac:dyDescent="0.35">
      <c r="B55" s="7"/>
      <c r="C55" s="7"/>
      <c r="D55" s="8"/>
      <c r="E55" s="8">
        <v>3222</v>
      </c>
      <c r="F55" s="8" t="s">
        <v>108</v>
      </c>
      <c r="G55" s="163">
        <v>154.88</v>
      </c>
      <c r="H55" s="4"/>
      <c r="I55" s="4"/>
      <c r="J55" s="156">
        <v>182.58</v>
      </c>
      <c r="K55" s="152">
        <f t="shared" si="2"/>
        <v>117.88481404958679</v>
      </c>
      <c r="L55" s="152"/>
    </row>
    <row r="56" spans="2:12" x14ac:dyDescent="0.35">
      <c r="B56" s="7"/>
      <c r="C56" s="7"/>
      <c r="D56" s="8"/>
      <c r="E56" s="8">
        <v>3223</v>
      </c>
      <c r="F56" s="8" t="s">
        <v>110</v>
      </c>
      <c r="G56" s="163">
        <v>4774.09</v>
      </c>
      <c r="H56" s="4"/>
      <c r="I56" s="4"/>
      <c r="J56" s="156">
        <v>9289.2800000000007</v>
      </c>
      <c r="K56" s="152">
        <f t="shared" si="2"/>
        <v>194.57697697362221</v>
      </c>
      <c r="L56" s="152"/>
    </row>
    <row r="57" spans="2:12" x14ac:dyDescent="0.35">
      <c r="B57" s="7"/>
      <c r="C57" s="7"/>
      <c r="D57" s="8"/>
      <c r="E57" s="8">
        <v>3224</v>
      </c>
      <c r="F57" s="8" t="s">
        <v>111</v>
      </c>
      <c r="G57" s="163">
        <v>752.67</v>
      </c>
      <c r="H57" s="4"/>
      <c r="I57" s="4"/>
      <c r="J57" s="156">
        <v>1161.1099999999999</v>
      </c>
      <c r="K57" s="152">
        <f t="shared" si="2"/>
        <v>154.26548155234033</v>
      </c>
      <c r="L57" s="152"/>
    </row>
    <row r="58" spans="2:12" x14ac:dyDescent="0.35">
      <c r="B58" s="7"/>
      <c r="C58" s="7"/>
      <c r="D58" s="8"/>
      <c r="E58" s="8">
        <v>3225</v>
      </c>
      <c r="F58" s="8" t="s">
        <v>112</v>
      </c>
      <c r="G58" s="163">
        <v>16.989999999999998</v>
      </c>
      <c r="H58" s="4"/>
      <c r="I58" s="4"/>
      <c r="J58" s="156">
        <v>2071.7199999999998</v>
      </c>
      <c r="K58" s="152">
        <f t="shared" si="2"/>
        <v>12193.761035903472</v>
      </c>
      <c r="L58" s="152"/>
    </row>
    <row r="59" spans="2:12" x14ac:dyDescent="0.35">
      <c r="B59" s="7"/>
      <c r="C59" s="7"/>
      <c r="D59" s="8"/>
      <c r="E59" s="8">
        <v>3227</v>
      </c>
      <c r="F59" s="8" t="s">
        <v>113</v>
      </c>
      <c r="G59" s="163">
        <v>0</v>
      </c>
      <c r="H59" s="4"/>
      <c r="I59" s="4"/>
      <c r="J59" s="156">
        <v>310.63</v>
      </c>
      <c r="K59" s="152" t="e">
        <f t="shared" si="2"/>
        <v>#DIV/0!</v>
      </c>
      <c r="L59" s="152"/>
    </row>
    <row r="60" spans="2:12" x14ac:dyDescent="0.35">
      <c r="B60" s="7"/>
      <c r="C60" s="7"/>
      <c r="D60" s="8">
        <v>323</v>
      </c>
      <c r="E60" s="8"/>
      <c r="F60" s="8" t="s">
        <v>127</v>
      </c>
      <c r="G60" s="163">
        <f>SUM(G61:G69)</f>
        <v>26458.68</v>
      </c>
      <c r="H60" s="4">
        <v>170839</v>
      </c>
      <c r="I60" s="4"/>
      <c r="J60" s="156">
        <f>SUM(J61:J69)</f>
        <v>32849.730000000003</v>
      </c>
      <c r="K60" s="152">
        <f t="shared" si="2"/>
        <v>124.15483312092668</v>
      </c>
      <c r="L60" s="152">
        <f t="shared" si="3"/>
        <v>19.228472421402611</v>
      </c>
    </row>
    <row r="61" spans="2:12" x14ac:dyDescent="0.35">
      <c r="B61" s="7"/>
      <c r="C61" s="7"/>
      <c r="D61" s="8"/>
      <c r="E61" s="8">
        <v>3231</v>
      </c>
      <c r="F61" s="8" t="s">
        <v>128</v>
      </c>
      <c r="G61" s="163">
        <v>3861.8</v>
      </c>
      <c r="H61" s="4"/>
      <c r="I61" s="4"/>
      <c r="J61" s="156">
        <v>3749.84</v>
      </c>
      <c r="K61" s="152">
        <f t="shared" si="2"/>
        <v>97.100833808068771</v>
      </c>
      <c r="L61" s="152"/>
    </row>
    <row r="62" spans="2:12" x14ac:dyDescent="0.35">
      <c r="B62" s="7"/>
      <c r="C62" s="7"/>
      <c r="D62" s="8"/>
      <c r="E62" s="8">
        <v>3232</v>
      </c>
      <c r="F62" s="8" t="s">
        <v>129</v>
      </c>
      <c r="G62" s="163">
        <v>3154.29</v>
      </c>
      <c r="H62" s="4"/>
      <c r="I62" s="4"/>
      <c r="J62" s="156">
        <v>1449.05</v>
      </c>
      <c r="K62" s="152">
        <f t="shared" si="2"/>
        <v>45.939022727777093</v>
      </c>
      <c r="L62" s="152"/>
    </row>
    <row r="63" spans="2:12" x14ac:dyDescent="0.35">
      <c r="B63" s="7"/>
      <c r="C63" s="7"/>
      <c r="D63" s="8"/>
      <c r="E63" s="8">
        <v>3233</v>
      </c>
      <c r="F63" s="8" t="s">
        <v>130</v>
      </c>
      <c r="G63" s="163">
        <v>1276.44</v>
      </c>
      <c r="H63" s="4"/>
      <c r="I63" s="4"/>
      <c r="J63" s="156">
        <v>1704.94</v>
      </c>
      <c r="K63" s="152">
        <f t="shared" si="2"/>
        <v>133.56992886465483</v>
      </c>
      <c r="L63" s="152"/>
    </row>
    <row r="64" spans="2:12" x14ac:dyDescent="0.35">
      <c r="B64" s="7"/>
      <c r="C64" s="7"/>
      <c r="D64" s="8"/>
      <c r="E64" s="8">
        <v>3234</v>
      </c>
      <c r="F64" s="8" t="s">
        <v>131</v>
      </c>
      <c r="G64" s="163">
        <v>3365.16</v>
      </c>
      <c r="H64" s="4"/>
      <c r="I64" s="4"/>
      <c r="J64" s="156">
        <v>4762.93</v>
      </c>
      <c r="K64" s="152">
        <f t="shared" si="2"/>
        <v>141.53650940817079</v>
      </c>
      <c r="L64" s="152"/>
    </row>
    <row r="65" spans="2:12" x14ac:dyDescent="0.35">
      <c r="B65" s="7"/>
      <c r="C65" s="7"/>
      <c r="D65" s="8"/>
      <c r="E65" s="8">
        <v>3235</v>
      </c>
      <c r="F65" s="8" t="s">
        <v>132</v>
      </c>
      <c r="G65" s="163">
        <v>145.58000000000001</v>
      </c>
      <c r="H65" s="4"/>
      <c r="I65" s="4"/>
      <c r="J65" s="156">
        <v>7344.37</v>
      </c>
      <c r="K65" s="152">
        <f t="shared" si="2"/>
        <v>5044.9031460365431</v>
      </c>
      <c r="L65" s="152"/>
    </row>
    <row r="66" spans="2:12" x14ac:dyDescent="0.35">
      <c r="B66" s="7"/>
      <c r="C66" s="7"/>
      <c r="D66" s="8"/>
      <c r="E66" s="8">
        <v>3236</v>
      </c>
      <c r="F66" s="8" t="s">
        <v>133</v>
      </c>
      <c r="G66" s="163">
        <v>3339</v>
      </c>
      <c r="H66" s="4"/>
      <c r="I66" s="4"/>
      <c r="J66" s="156">
        <v>3280</v>
      </c>
      <c r="K66" s="152">
        <f t="shared" si="2"/>
        <v>98.233003893381252</v>
      </c>
      <c r="L66" s="152"/>
    </row>
    <row r="67" spans="2:12" x14ac:dyDescent="0.35">
      <c r="B67" s="7"/>
      <c r="C67" s="7"/>
      <c r="D67" s="8"/>
      <c r="E67" s="8">
        <v>3237</v>
      </c>
      <c r="F67" s="8" t="s">
        <v>134</v>
      </c>
      <c r="G67" s="163">
        <v>2050.84</v>
      </c>
      <c r="H67" s="4"/>
      <c r="I67" s="4"/>
      <c r="J67" s="156">
        <v>141.6</v>
      </c>
      <c r="K67" s="152">
        <f t="shared" si="2"/>
        <v>6.9044879171461444</v>
      </c>
      <c r="L67" s="152"/>
    </row>
    <row r="68" spans="2:12" x14ac:dyDescent="0.35">
      <c r="B68" s="7"/>
      <c r="C68" s="7"/>
      <c r="D68" s="8"/>
      <c r="E68" s="8">
        <v>3238</v>
      </c>
      <c r="F68" s="8" t="s">
        <v>135</v>
      </c>
      <c r="G68" s="163">
        <v>6896.39</v>
      </c>
      <c r="H68" s="4"/>
      <c r="I68" s="4"/>
      <c r="J68" s="156">
        <v>6492.68</v>
      </c>
      <c r="K68" s="152">
        <f t="shared" si="2"/>
        <v>94.146067725288162</v>
      </c>
      <c r="L68" s="152"/>
    </row>
    <row r="69" spans="2:12" x14ac:dyDescent="0.35">
      <c r="B69" s="7"/>
      <c r="C69" s="7"/>
      <c r="D69" s="8"/>
      <c r="E69" s="8">
        <v>3239</v>
      </c>
      <c r="F69" s="8" t="s">
        <v>136</v>
      </c>
      <c r="G69" s="163">
        <v>2369.1799999999998</v>
      </c>
      <c r="H69" s="4"/>
      <c r="I69" s="4"/>
      <c r="J69" s="156">
        <v>3924.32</v>
      </c>
      <c r="K69" s="152">
        <f t="shared" si="2"/>
        <v>165.64043255472362</v>
      </c>
      <c r="L69" s="152"/>
    </row>
    <row r="70" spans="2:12" x14ac:dyDescent="0.35">
      <c r="B70" s="7"/>
      <c r="C70" s="7"/>
      <c r="D70" s="8">
        <v>324</v>
      </c>
      <c r="E70" s="8"/>
      <c r="F70" s="8" t="s">
        <v>137</v>
      </c>
      <c r="G70" s="163">
        <v>1937.22</v>
      </c>
      <c r="H70" s="4">
        <v>25721</v>
      </c>
      <c r="I70" s="4"/>
      <c r="J70" s="156">
        <v>2557.61</v>
      </c>
      <c r="K70" s="152">
        <f t="shared" si="2"/>
        <v>132.02475712619116</v>
      </c>
      <c r="L70" s="152">
        <f t="shared" si="3"/>
        <v>9.9436647097702267</v>
      </c>
    </row>
    <row r="71" spans="2:12" x14ac:dyDescent="0.35">
      <c r="B71" s="7"/>
      <c r="C71" s="7"/>
      <c r="D71" s="8">
        <v>329</v>
      </c>
      <c r="E71" s="8"/>
      <c r="F71" s="8" t="s">
        <v>143</v>
      </c>
      <c r="G71" s="163">
        <f>SUM(G72:G77)</f>
        <v>10019.970000000001</v>
      </c>
      <c r="H71" s="4">
        <v>15209</v>
      </c>
      <c r="I71" s="4"/>
      <c r="J71" s="156">
        <f>SUM(J72:J77)</f>
        <v>12254.41</v>
      </c>
      <c r="K71" s="152">
        <f t="shared" si="2"/>
        <v>122.29986716527095</v>
      </c>
      <c r="L71" s="152">
        <f t="shared" si="3"/>
        <v>80.573410480636468</v>
      </c>
    </row>
    <row r="72" spans="2:12" x14ac:dyDescent="0.35">
      <c r="B72" s="7"/>
      <c r="C72" s="7"/>
      <c r="D72" s="8"/>
      <c r="E72" s="8">
        <v>3292</v>
      </c>
      <c r="F72" s="8" t="s">
        <v>138</v>
      </c>
      <c r="G72" s="163">
        <v>2018.61</v>
      </c>
      <c r="H72" s="4"/>
      <c r="I72" s="4"/>
      <c r="J72" s="156">
        <v>2003.46</v>
      </c>
      <c r="K72" s="152">
        <f t="shared" si="2"/>
        <v>99.249483555515923</v>
      </c>
      <c r="L72" s="152"/>
    </row>
    <row r="73" spans="2:12" x14ac:dyDescent="0.35">
      <c r="B73" s="7"/>
      <c r="C73" s="7"/>
      <c r="D73" s="8"/>
      <c r="E73" s="8">
        <v>3293</v>
      </c>
      <c r="F73" s="8" t="s">
        <v>139</v>
      </c>
      <c r="G73" s="163">
        <v>993.68</v>
      </c>
      <c r="H73" s="4"/>
      <c r="I73" s="4"/>
      <c r="J73" s="156">
        <v>703.93</v>
      </c>
      <c r="K73" s="152">
        <f t="shared" si="2"/>
        <v>70.84071330810724</v>
      </c>
      <c r="L73" s="152"/>
    </row>
    <row r="74" spans="2:12" x14ac:dyDescent="0.35">
      <c r="B74" s="7"/>
      <c r="C74" s="7"/>
      <c r="D74" s="8"/>
      <c r="E74" s="8">
        <v>3294</v>
      </c>
      <c r="F74" s="8" t="s">
        <v>140</v>
      </c>
      <c r="G74" s="163">
        <v>68.180000000000007</v>
      </c>
      <c r="H74" s="4"/>
      <c r="I74" s="4"/>
      <c r="J74" s="156">
        <v>95</v>
      </c>
      <c r="K74" s="152">
        <f t="shared" si="2"/>
        <v>139.33704898797299</v>
      </c>
      <c r="L74" s="152"/>
    </row>
    <row r="75" spans="2:12" x14ac:dyDescent="0.35">
      <c r="B75" s="7"/>
      <c r="C75" s="7"/>
      <c r="D75" s="8"/>
      <c r="E75" s="8">
        <v>3295</v>
      </c>
      <c r="F75" s="8" t="s">
        <v>141</v>
      </c>
      <c r="G75" s="163">
        <v>1701.95</v>
      </c>
      <c r="H75" s="4"/>
      <c r="I75" s="4"/>
      <c r="J75" s="156">
        <v>2072.81</v>
      </c>
      <c r="K75" s="152">
        <f t="shared" si="2"/>
        <v>121.79029936249594</v>
      </c>
      <c r="L75" s="152"/>
    </row>
    <row r="76" spans="2:12" x14ac:dyDescent="0.35">
      <c r="B76" s="7"/>
      <c r="C76" s="7"/>
      <c r="D76" s="8"/>
      <c r="E76" s="8">
        <v>3296</v>
      </c>
      <c r="F76" s="8" t="s">
        <v>142</v>
      </c>
      <c r="G76" s="163">
        <v>0</v>
      </c>
      <c r="H76" s="4"/>
      <c r="I76" s="4"/>
      <c r="J76" s="156">
        <v>0</v>
      </c>
      <c r="K76" s="152" t="e">
        <f t="shared" si="2"/>
        <v>#DIV/0!</v>
      </c>
      <c r="L76" s="152"/>
    </row>
    <row r="77" spans="2:12" x14ac:dyDescent="0.35">
      <c r="B77" s="7"/>
      <c r="C77" s="7"/>
      <c r="D77" s="8"/>
      <c r="E77" s="8">
        <v>3299</v>
      </c>
      <c r="F77" s="8" t="s">
        <v>143</v>
      </c>
      <c r="G77" s="163">
        <v>5237.55</v>
      </c>
      <c r="H77" s="4"/>
      <c r="I77" s="4"/>
      <c r="J77" s="156">
        <v>7379.21</v>
      </c>
      <c r="K77" s="152">
        <f t="shared" si="2"/>
        <v>140.89049269219387</v>
      </c>
      <c r="L77" s="152"/>
    </row>
    <row r="78" spans="2:12" x14ac:dyDescent="0.35">
      <c r="B78" s="7"/>
      <c r="C78" s="7">
        <v>34</v>
      </c>
      <c r="D78" s="8"/>
      <c r="E78" s="8"/>
      <c r="F78" t="s">
        <v>116</v>
      </c>
      <c r="G78" s="163">
        <f>G79</f>
        <v>860.02</v>
      </c>
      <c r="H78" s="4">
        <f>H79</f>
        <v>2420</v>
      </c>
      <c r="I78" s="4"/>
      <c r="J78" s="156">
        <f>J79</f>
        <v>884.27</v>
      </c>
      <c r="K78" s="152">
        <f t="shared" si="2"/>
        <v>102.81970186739844</v>
      </c>
      <c r="L78" s="152">
        <f t="shared" si="3"/>
        <v>36.5400826446281</v>
      </c>
    </row>
    <row r="79" spans="2:12" x14ac:dyDescent="0.35">
      <c r="B79" s="7"/>
      <c r="C79" s="7"/>
      <c r="D79" s="8">
        <v>343</v>
      </c>
      <c r="F79" s="58" t="s">
        <v>115</v>
      </c>
      <c r="G79" s="163">
        <f>SUM(G80:G81)</f>
        <v>860.02</v>
      </c>
      <c r="H79" s="4">
        <v>2420</v>
      </c>
      <c r="I79" s="4"/>
      <c r="J79" s="156">
        <f>SUM(J80:J81)</f>
        <v>884.27</v>
      </c>
      <c r="K79" s="152">
        <f t="shared" si="2"/>
        <v>102.81970186739844</v>
      </c>
      <c r="L79" s="152">
        <f t="shared" si="3"/>
        <v>36.5400826446281</v>
      </c>
    </row>
    <row r="80" spans="2:12" x14ac:dyDescent="0.35">
      <c r="B80" s="7"/>
      <c r="C80" s="7"/>
      <c r="D80" s="8"/>
      <c r="E80" s="8">
        <v>3431</v>
      </c>
      <c r="F80" s="8" t="s">
        <v>144</v>
      </c>
      <c r="G80" s="163">
        <v>860.02</v>
      </c>
      <c r="H80" s="4"/>
      <c r="I80" s="4"/>
      <c r="J80" s="156">
        <v>884.27</v>
      </c>
      <c r="K80" s="152">
        <f t="shared" si="2"/>
        <v>102.81970186739844</v>
      </c>
      <c r="L80" s="152"/>
    </row>
    <row r="81" spans="2:12" x14ac:dyDescent="0.35">
      <c r="B81" s="7"/>
      <c r="C81" s="7"/>
      <c r="D81" s="8"/>
      <c r="E81" s="8">
        <v>3433</v>
      </c>
      <c r="F81" s="8" t="s">
        <v>114</v>
      </c>
      <c r="G81" s="163"/>
      <c r="H81" s="4"/>
      <c r="I81" s="4"/>
      <c r="J81" s="156"/>
      <c r="K81" s="152" t="e">
        <f t="shared" si="2"/>
        <v>#DIV/0!</v>
      </c>
      <c r="L81" s="152"/>
    </row>
    <row r="82" spans="2:12" x14ac:dyDescent="0.35">
      <c r="B82" s="7"/>
      <c r="C82" s="7">
        <v>37</v>
      </c>
      <c r="D82" s="8"/>
      <c r="E82" s="8"/>
      <c r="F82" s="8" t="s">
        <v>117</v>
      </c>
      <c r="G82" s="163">
        <f>SUM(G83)</f>
        <v>0</v>
      </c>
      <c r="H82" s="4"/>
      <c r="I82" s="4"/>
      <c r="J82" s="156"/>
      <c r="K82" s="152" t="e">
        <f t="shared" si="2"/>
        <v>#DIV/0!</v>
      </c>
      <c r="L82" s="152"/>
    </row>
    <row r="83" spans="2:12" x14ac:dyDescent="0.35">
      <c r="B83" s="7"/>
      <c r="C83" s="7"/>
      <c r="D83" s="8">
        <v>372</v>
      </c>
      <c r="E83" s="8">
        <v>3722</v>
      </c>
      <c r="F83" s="8" t="s">
        <v>117</v>
      </c>
      <c r="G83" s="163"/>
      <c r="H83" s="4"/>
      <c r="I83" s="4"/>
      <c r="J83" s="156"/>
      <c r="K83" s="152" t="e">
        <f t="shared" si="2"/>
        <v>#DIV/0!</v>
      </c>
      <c r="L83" s="152"/>
    </row>
    <row r="84" spans="2:12" x14ac:dyDescent="0.35">
      <c r="B84" s="7"/>
      <c r="C84" s="7">
        <v>38</v>
      </c>
      <c r="D84" s="8"/>
      <c r="E84" s="8"/>
      <c r="F84" s="8"/>
      <c r="G84" s="163">
        <f>SUM(G85)</f>
        <v>1748.32</v>
      </c>
      <c r="H84" s="4">
        <f>SUM(H85)</f>
        <v>1755</v>
      </c>
      <c r="I84" s="4"/>
      <c r="J84" s="156">
        <f>SUM(J85)</f>
        <v>0</v>
      </c>
      <c r="K84" s="152">
        <f t="shared" si="2"/>
        <v>0</v>
      </c>
      <c r="L84" s="152">
        <f t="shared" si="3"/>
        <v>0</v>
      </c>
    </row>
    <row r="85" spans="2:12" x14ac:dyDescent="0.35">
      <c r="B85" s="7"/>
      <c r="C85" s="7"/>
      <c r="D85" s="8">
        <v>381</v>
      </c>
      <c r="E85" s="8">
        <v>3812</v>
      </c>
      <c r="F85" s="8" t="s">
        <v>118</v>
      </c>
      <c r="G85" s="163">
        <v>1748.32</v>
      </c>
      <c r="H85" s="4">
        <v>1755</v>
      </c>
      <c r="I85" s="4"/>
      <c r="J85" s="156">
        <v>0</v>
      </c>
      <c r="K85" s="152">
        <f t="shared" si="2"/>
        <v>0</v>
      </c>
      <c r="L85" s="152">
        <f t="shared" si="3"/>
        <v>0</v>
      </c>
    </row>
    <row r="86" spans="2:12" x14ac:dyDescent="0.35">
      <c r="B86" s="9">
        <v>4</v>
      </c>
      <c r="C86" s="9"/>
      <c r="D86" s="9"/>
      <c r="E86" s="9"/>
      <c r="F86" s="18" t="s">
        <v>5</v>
      </c>
      <c r="G86" s="164">
        <f>G87+G94</f>
        <v>1049</v>
      </c>
      <c r="H86" s="51">
        <f>H87+H94</f>
        <v>248814.93</v>
      </c>
      <c r="I86" s="51"/>
      <c r="J86" s="157">
        <f>J87+J94</f>
        <v>76268.19</v>
      </c>
      <c r="K86" s="155">
        <f t="shared" si="2"/>
        <v>7270.5614871306007</v>
      </c>
      <c r="L86" s="155">
        <f t="shared" si="3"/>
        <v>30.652577801500904</v>
      </c>
    </row>
    <row r="87" spans="2:12" x14ac:dyDescent="0.35">
      <c r="B87" s="10"/>
      <c r="C87" s="10">
        <v>42</v>
      </c>
      <c r="D87" s="10"/>
      <c r="E87" s="10"/>
      <c r="F87" s="19" t="s">
        <v>119</v>
      </c>
      <c r="G87" s="163">
        <f>G88+G93</f>
        <v>1049</v>
      </c>
      <c r="H87" s="4">
        <f>H88+H93</f>
        <v>3000</v>
      </c>
      <c r="I87" s="5"/>
      <c r="J87" s="156">
        <f>J88+J93</f>
        <v>0</v>
      </c>
      <c r="K87" s="152">
        <f t="shared" si="2"/>
        <v>0</v>
      </c>
      <c r="L87" s="152">
        <f t="shared" si="3"/>
        <v>0</v>
      </c>
    </row>
    <row r="88" spans="2:12" x14ac:dyDescent="0.35">
      <c r="B88" s="10"/>
      <c r="C88" s="10"/>
      <c r="D88" s="7">
        <v>422</v>
      </c>
      <c r="E88" s="7"/>
      <c r="F88" s="7" t="s">
        <v>120</v>
      </c>
      <c r="G88" s="163">
        <f>SUM(G89:G92)</f>
        <v>1049</v>
      </c>
      <c r="H88" s="4">
        <v>3000</v>
      </c>
      <c r="I88" s="5"/>
      <c r="J88" s="156">
        <f>SUM(J89:J92)</f>
        <v>0</v>
      </c>
      <c r="K88" s="152">
        <f t="shared" si="2"/>
        <v>0</v>
      </c>
      <c r="L88" s="152">
        <f t="shared" si="3"/>
        <v>0</v>
      </c>
    </row>
    <row r="89" spans="2:12" x14ac:dyDescent="0.35">
      <c r="B89" s="10"/>
      <c r="C89" s="10"/>
      <c r="D89" s="7"/>
      <c r="E89" s="7">
        <v>4221</v>
      </c>
      <c r="F89" s="7" t="s">
        <v>121</v>
      </c>
      <c r="G89" s="163">
        <v>0</v>
      </c>
      <c r="H89" s="4"/>
      <c r="I89" s="5"/>
      <c r="J89" s="156"/>
      <c r="K89" s="152" t="e">
        <f t="shared" si="2"/>
        <v>#DIV/0!</v>
      </c>
      <c r="L89" s="152"/>
    </row>
    <row r="90" spans="2:12" x14ac:dyDescent="0.35">
      <c r="B90" s="10"/>
      <c r="C90" s="10"/>
      <c r="D90" s="7"/>
      <c r="E90" s="7">
        <v>4223</v>
      </c>
      <c r="F90" s="7" t="s">
        <v>122</v>
      </c>
      <c r="G90" s="163"/>
      <c r="H90" s="4"/>
      <c r="I90" s="5"/>
      <c r="J90" s="156"/>
      <c r="K90" s="152" t="e">
        <f t="shared" si="2"/>
        <v>#DIV/0!</v>
      </c>
      <c r="L90" s="152"/>
    </row>
    <row r="91" spans="2:12" x14ac:dyDescent="0.35">
      <c r="B91" s="10"/>
      <c r="C91" s="10"/>
      <c r="D91" s="7"/>
      <c r="E91" s="7">
        <v>4225</v>
      </c>
      <c r="F91" s="7" t="s">
        <v>123</v>
      </c>
      <c r="G91" s="163">
        <v>0</v>
      </c>
      <c r="H91" s="4"/>
      <c r="I91" s="5"/>
      <c r="J91" s="156"/>
      <c r="K91" s="152" t="e">
        <f t="shared" si="2"/>
        <v>#DIV/0!</v>
      </c>
      <c r="L91" s="152"/>
    </row>
    <row r="92" spans="2:12" x14ac:dyDescent="0.35">
      <c r="B92" s="10"/>
      <c r="C92" s="10"/>
      <c r="D92" s="7"/>
      <c r="E92" s="7">
        <v>4227</v>
      </c>
      <c r="F92" s="7" t="s">
        <v>124</v>
      </c>
      <c r="G92" s="163">
        <v>1049</v>
      </c>
      <c r="H92" s="4"/>
      <c r="I92" s="5"/>
      <c r="J92" s="156"/>
      <c r="K92" s="152">
        <f t="shared" si="2"/>
        <v>0</v>
      </c>
      <c r="L92" s="152"/>
    </row>
    <row r="93" spans="2:12" x14ac:dyDescent="0.35">
      <c r="B93" s="10"/>
      <c r="C93" s="10"/>
      <c r="D93" s="7">
        <v>424</v>
      </c>
      <c r="E93" s="7">
        <v>4241</v>
      </c>
      <c r="F93" s="7" t="s">
        <v>125</v>
      </c>
      <c r="G93" s="163"/>
      <c r="H93" s="4"/>
      <c r="I93" s="5"/>
      <c r="J93" s="156"/>
      <c r="K93" s="152" t="e">
        <f t="shared" si="2"/>
        <v>#DIV/0!</v>
      </c>
      <c r="L93" s="152"/>
    </row>
    <row r="94" spans="2:12" x14ac:dyDescent="0.35">
      <c r="B94" s="10"/>
      <c r="C94" s="10">
        <v>45</v>
      </c>
      <c r="D94" s="7">
        <v>451</v>
      </c>
      <c r="E94" s="7"/>
      <c r="F94" s="7" t="s">
        <v>126</v>
      </c>
      <c r="G94" s="163">
        <v>0</v>
      </c>
      <c r="H94" s="4">
        <v>245814.93</v>
      </c>
      <c r="I94" s="5"/>
      <c r="J94" s="156">
        <v>76268.19</v>
      </c>
      <c r="K94" s="152" t="e">
        <f t="shared" si="2"/>
        <v>#DIV/0!</v>
      </c>
      <c r="L94" s="152">
        <f t="shared" si="3"/>
        <v>31.026671162732061</v>
      </c>
    </row>
    <row r="95" spans="2:12" x14ac:dyDescent="0.35">
      <c r="B95" s="10"/>
      <c r="C95" s="10" t="s">
        <v>15</v>
      </c>
      <c r="D95" s="7"/>
      <c r="E95" s="7"/>
      <c r="F95" s="7"/>
      <c r="G95" s="163"/>
      <c r="H95" s="4"/>
      <c r="I95" s="5"/>
      <c r="J95" s="156"/>
      <c r="K95" s="152"/>
      <c r="L95" s="152"/>
    </row>
  </sheetData>
  <mergeCells count="7">
    <mergeCell ref="B4:L4"/>
    <mergeCell ref="B2:L2"/>
    <mergeCell ref="B34:F34"/>
    <mergeCell ref="B35:F35"/>
    <mergeCell ref="B8:F8"/>
    <mergeCell ref="B9:F9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3"/>
  <sheetViews>
    <sheetView zoomScaleNormal="100" workbookViewId="0">
      <selection activeCell="B2" sqref="B2:H2"/>
    </sheetView>
  </sheetViews>
  <sheetFormatPr defaultRowHeight="14.5" x14ac:dyDescent="0.35"/>
  <cols>
    <col min="2" max="2" width="37.6328125" customWidth="1"/>
    <col min="3" max="6" width="25.36328125" customWidth="1"/>
    <col min="7" max="8" width="15.6328125" customWidth="1"/>
  </cols>
  <sheetData>
    <row r="1" spans="2:8" ht="18" x14ac:dyDescent="0.35">
      <c r="B1" s="2"/>
      <c r="C1" s="2"/>
      <c r="D1" s="2"/>
      <c r="E1" s="2"/>
      <c r="F1" s="3"/>
      <c r="G1" s="3"/>
      <c r="H1" s="3"/>
    </row>
    <row r="2" spans="2:8" ht="15.75" customHeight="1" x14ac:dyDescent="0.35">
      <c r="B2" s="186" t="s">
        <v>33</v>
      </c>
      <c r="C2" s="186"/>
      <c r="D2" s="186"/>
      <c r="E2" s="186"/>
      <c r="F2" s="186"/>
      <c r="G2" s="186"/>
      <c r="H2" s="186"/>
    </row>
    <row r="3" spans="2:8" ht="18" x14ac:dyDescent="0.35">
      <c r="B3" s="36"/>
      <c r="C3" s="36"/>
      <c r="D3" s="36"/>
      <c r="E3" s="36"/>
      <c r="F3" s="37"/>
      <c r="G3" s="37"/>
      <c r="H3" s="37"/>
    </row>
    <row r="4" spans="2:8" ht="31.5" customHeight="1" x14ac:dyDescent="0.35">
      <c r="B4" s="29" t="s">
        <v>6</v>
      </c>
      <c r="C4" s="29" t="s">
        <v>252</v>
      </c>
      <c r="D4" s="29" t="s">
        <v>251</v>
      </c>
      <c r="E4" s="29" t="s">
        <v>64</v>
      </c>
      <c r="F4" s="29" t="s">
        <v>253</v>
      </c>
      <c r="G4" s="29" t="s">
        <v>16</v>
      </c>
      <c r="H4" s="29" t="s">
        <v>42</v>
      </c>
    </row>
    <row r="5" spans="2:8" s="24" customFormat="1" ht="10.5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18</v>
      </c>
      <c r="H5" s="30" t="s">
        <v>148</v>
      </c>
    </row>
    <row r="6" spans="2:8" x14ac:dyDescent="0.35">
      <c r="B6" s="6" t="s">
        <v>0</v>
      </c>
      <c r="C6" s="51">
        <f>C7+C9+C11+C13+C17</f>
        <v>785246.25</v>
      </c>
      <c r="D6" s="51">
        <f>D7+D9+D11+D13+D17</f>
        <v>2133581.9300000002</v>
      </c>
      <c r="E6" s="52">
        <f t="shared" ref="E6" si="0">SUM(E7:E14)</f>
        <v>0</v>
      </c>
      <c r="F6" s="157">
        <f>F7+F9+F11+F13+F17</f>
        <v>1035957.7200000001</v>
      </c>
      <c r="G6" s="159">
        <f>F6/C6*100</f>
        <v>131.92775132641515</v>
      </c>
      <c r="H6" s="159">
        <f>F6/D6*100</f>
        <v>48.554860042332656</v>
      </c>
    </row>
    <row r="7" spans="2:8" x14ac:dyDescent="0.35">
      <c r="B7" s="19" t="s">
        <v>31</v>
      </c>
      <c r="C7" s="4">
        <f>C8</f>
        <v>4248.12</v>
      </c>
      <c r="D7" s="4">
        <f>D8</f>
        <v>156920</v>
      </c>
      <c r="E7" s="4"/>
      <c r="F7" s="156">
        <f>F8</f>
        <v>81873.78</v>
      </c>
      <c r="G7" s="159">
        <f t="shared" ref="G7:G24" si="1">F7/C7*100</f>
        <v>1927.29442671111</v>
      </c>
      <c r="H7" s="159">
        <f t="shared" ref="H7:H24" si="2">F7/D7*100</f>
        <v>52.175490695896002</v>
      </c>
    </row>
    <row r="8" spans="2:8" x14ac:dyDescent="0.35">
      <c r="B8" s="48" t="s">
        <v>83</v>
      </c>
      <c r="C8" s="4">
        <f>'Račun fin prema izvorima f'!C7</f>
        <v>4248.12</v>
      </c>
      <c r="D8" s="4">
        <f>D22</f>
        <v>156920</v>
      </c>
      <c r="E8" s="4"/>
      <c r="F8" s="156">
        <f>'Račun fin prema izvorima f'!F7</f>
        <v>81873.78</v>
      </c>
      <c r="G8" s="159">
        <f t="shared" si="1"/>
        <v>1927.29442671111</v>
      </c>
      <c r="H8" s="159">
        <f t="shared" si="2"/>
        <v>52.175490695896002</v>
      </c>
    </row>
    <row r="9" spans="2:8" x14ac:dyDescent="0.35">
      <c r="B9" s="49" t="s">
        <v>29</v>
      </c>
      <c r="C9" s="4">
        <f>C10</f>
        <v>4964.99</v>
      </c>
      <c r="D9" s="4">
        <f>D10</f>
        <v>63148</v>
      </c>
      <c r="E9" s="4"/>
      <c r="F9" s="156">
        <f>F10</f>
        <v>1491.76</v>
      </c>
      <c r="G9" s="159">
        <f t="shared" si="1"/>
        <v>30.045579145174511</v>
      </c>
      <c r="H9" s="159">
        <f t="shared" si="2"/>
        <v>2.3623234306708052</v>
      </c>
    </row>
    <row r="10" spans="2:8" x14ac:dyDescent="0.35">
      <c r="B10" s="49" t="s">
        <v>84</v>
      </c>
      <c r="C10" s="4">
        <f>'Račun fin prema izvorima f'!C8</f>
        <v>4964.99</v>
      </c>
      <c r="D10" s="4">
        <f>D24</f>
        <v>63148</v>
      </c>
      <c r="E10" s="4"/>
      <c r="F10" s="156">
        <f>'Račun fin prema izvorima f'!F8</f>
        <v>1491.76</v>
      </c>
      <c r="G10" s="159">
        <f t="shared" si="1"/>
        <v>30.045579145174511</v>
      </c>
      <c r="H10" s="159">
        <f t="shared" si="2"/>
        <v>2.3623234306708052</v>
      </c>
    </row>
    <row r="11" spans="2:8" x14ac:dyDescent="0.35">
      <c r="B11" s="19" t="s">
        <v>85</v>
      </c>
      <c r="C11" s="4">
        <f>C12</f>
        <v>72081.710000000006</v>
      </c>
      <c r="D11" s="4">
        <f>D12</f>
        <v>198279.93</v>
      </c>
      <c r="E11" s="5"/>
      <c r="F11" s="156">
        <f>F12</f>
        <v>84384.5</v>
      </c>
      <c r="G11" s="159">
        <f t="shared" si="1"/>
        <v>117.06783870693411</v>
      </c>
      <c r="H11" s="159">
        <f t="shared" si="2"/>
        <v>42.558265982845569</v>
      </c>
    </row>
    <row r="12" spans="2:8" x14ac:dyDescent="0.35">
      <c r="B12" s="50" t="s">
        <v>73</v>
      </c>
      <c r="C12" s="4">
        <f>'Račun fin prema izvorima f'!C9</f>
        <v>72081.710000000006</v>
      </c>
      <c r="D12" s="4">
        <f>D26</f>
        <v>198279.93</v>
      </c>
      <c r="E12" s="5"/>
      <c r="F12" s="156">
        <f>'Račun fin prema izvorima f'!F9</f>
        <v>84384.5</v>
      </c>
      <c r="G12" s="159">
        <f t="shared" si="1"/>
        <v>117.06783870693411</v>
      </c>
      <c r="H12" s="159">
        <f t="shared" si="2"/>
        <v>42.558265982845569</v>
      </c>
    </row>
    <row r="13" spans="2:8" x14ac:dyDescent="0.35">
      <c r="B13" s="19" t="s">
        <v>86</v>
      </c>
      <c r="C13" s="4">
        <f>SUM(C14:C16)</f>
        <v>694646.8899999999</v>
      </c>
      <c r="D13" s="4">
        <f>SUM(D14:D16)</f>
        <v>1707207</v>
      </c>
      <c r="E13" s="5"/>
      <c r="F13" s="156">
        <f>SUM(F14:F16)</f>
        <v>861064.52</v>
      </c>
      <c r="G13" s="159">
        <f t="shared" si="1"/>
        <v>123.95715469193279</v>
      </c>
      <c r="H13" s="159">
        <f t="shared" si="2"/>
        <v>50.437030775998458</v>
      </c>
    </row>
    <row r="14" spans="2:8" x14ac:dyDescent="0.35">
      <c r="B14" s="50" t="s">
        <v>87</v>
      </c>
      <c r="C14" s="4">
        <f>'Račun fin prema izvorima f'!C10</f>
        <v>0</v>
      </c>
      <c r="D14" s="4">
        <f>D28</f>
        <v>0</v>
      </c>
      <c r="E14" s="5"/>
      <c r="F14" s="156">
        <f>'Račun fin prema izvorima f'!F10</f>
        <v>0</v>
      </c>
      <c r="G14" s="159" t="e">
        <f t="shared" si="1"/>
        <v>#DIV/0!</v>
      </c>
      <c r="H14" s="159" t="e">
        <f t="shared" si="2"/>
        <v>#DIV/0!</v>
      </c>
    </row>
    <row r="15" spans="2:8" x14ac:dyDescent="0.35">
      <c r="B15" s="19" t="s">
        <v>88</v>
      </c>
      <c r="C15" s="4">
        <f>'Račun fin prema izvorima f'!C11</f>
        <v>684401.45</v>
      </c>
      <c r="D15" s="4">
        <f>D29</f>
        <v>1651022</v>
      </c>
      <c r="E15" s="5">
        <f t="shared" ref="E15" si="3">SUM(E16:E24)</f>
        <v>0</v>
      </c>
      <c r="F15" s="160">
        <f>'Račun fin prema izvorima f'!F11</f>
        <v>854592.88</v>
      </c>
      <c r="G15" s="159">
        <f t="shared" si="1"/>
        <v>124.86719307798077</v>
      </c>
      <c r="H15" s="159">
        <f t="shared" si="2"/>
        <v>51.761447152127595</v>
      </c>
    </row>
    <row r="16" spans="2:8" ht="15.75" customHeight="1" x14ac:dyDescent="0.35">
      <c r="B16" s="19" t="s">
        <v>89</v>
      </c>
      <c r="C16" s="4">
        <f>'Račun fin prema izvorima f'!C12</f>
        <v>10245.44</v>
      </c>
      <c r="D16" s="4">
        <f>D30</f>
        <v>56185</v>
      </c>
      <c r="E16" s="5"/>
      <c r="F16" s="156">
        <f>'Račun fin prema izvorima f'!F12</f>
        <v>6471.64</v>
      </c>
      <c r="G16" s="159">
        <f t="shared" si="1"/>
        <v>63.166052409657368</v>
      </c>
      <c r="H16" s="159">
        <f t="shared" si="2"/>
        <v>11.518447984337458</v>
      </c>
    </row>
    <row r="17" spans="2:8" ht="15.75" customHeight="1" x14ac:dyDescent="0.35">
      <c r="B17" s="19" t="s">
        <v>90</v>
      </c>
      <c r="C17" s="4">
        <f>C18</f>
        <v>9304.5400000000009</v>
      </c>
      <c r="D17" s="4">
        <f>D18</f>
        <v>8027</v>
      </c>
      <c r="E17" s="4"/>
      <c r="F17" s="156">
        <f>F18</f>
        <v>7143.16</v>
      </c>
      <c r="G17" s="159">
        <f t="shared" si="1"/>
        <v>76.77069473611806</v>
      </c>
      <c r="H17" s="159">
        <f t="shared" si="2"/>
        <v>88.989161579668618</v>
      </c>
    </row>
    <row r="18" spans="2:8" x14ac:dyDescent="0.35">
      <c r="B18" s="48" t="s">
        <v>91</v>
      </c>
      <c r="C18" s="4">
        <f>'Račun fin prema izvorima f'!C13</f>
        <v>9304.5400000000009</v>
      </c>
      <c r="D18" s="4">
        <f>D32</f>
        <v>8027</v>
      </c>
      <c r="E18" s="4"/>
      <c r="F18" s="156">
        <f>'Račun fin prema izvorima f'!F13</f>
        <v>7143.16</v>
      </c>
      <c r="G18" s="159">
        <f t="shared" si="1"/>
        <v>76.77069473611806</v>
      </c>
      <c r="H18" s="159">
        <f t="shared" si="2"/>
        <v>88.989161579668618</v>
      </c>
    </row>
    <row r="19" spans="2:8" x14ac:dyDescent="0.35">
      <c r="B19" s="48"/>
      <c r="C19" s="4"/>
      <c r="D19" s="4"/>
      <c r="E19" s="4"/>
      <c r="F19" s="156"/>
      <c r="G19" s="159"/>
      <c r="H19" s="159"/>
    </row>
    <row r="20" spans="2:8" x14ac:dyDescent="0.35">
      <c r="B20" s="54" t="s">
        <v>1</v>
      </c>
      <c r="C20" s="51">
        <f>C21+C23+C25+C27+C31</f>
        <v>779142.58</v>
      </c>
      <c r="D20" s="51">
        <f>D21+D23+D25+D27+D31</f>
        <v>2133581.9300000002</v>
      </c>
      <c r="E20" s="51"/>
      <c r="F20" s="157">
        <f>F21+F23+F25+F27+F31</f>
        <v>1030949.4200000002</v>
      </c>
      <c r="G20" s="161">
        <f t="shared" si="1"/>
        <v>132.31845447337767</v>
      </c>
      <c r="H20" s="161">
        <f t="shared" si="2"/>
        <v>48.320123333627976</v>
      </c>
    </row>
    <row r="21" spans="2:8" x14ac:dyDescent="0.35">
      <c r="B21" s="49" t="s">
        <v>31</v>
      </c>
      <c r="C21" s="4">
        <f>C22</f>
        <v>4248.12</v>
      </c>
      <c r="D21" s="4">
        <f>D22</f>
        <v>156920</v>
      </c>
      <c r="E21" s="4"/>
      <c r="F21" s="156">
        <f>F22</f>
        <v>81873.78</v>
      </c>
      <c r="G21" s="159">
        <f t="shared" si="1"/>
        <v>1927.29442671111</v>
      </c>
      <c r="H21" s="159">
        <f t="shared" si="2"/>
        <v>52.175490695896002</v>
      </c>
    </row>
    <row r="22" spans="2:8" x14ac:dyDescent="0.35">
      <c r="B22" s="19" t="s">
        <v>83</v>
      </c>
      <c r="C22" s="4">
        <f>'Račun fin prema izvorima f'!C16</f>
        <v>4248.12</v>
      </c>
      <c r="D22" s="4">
        <f>'Račun fin prema izvorima f'!D16</f>
        <v>156920</v>
      </c>
      <c r="E22" s="5"/>
      <c r="F22" s="156">
        <f>'Račun fin prema izvorima f'!F16</f>
        <v>81873.78</v>
      </c>
      <c r="G22" s="159">
        <f t="shared" si="1"/>
        <v>1927.29442671111</v>
      </c>
      <c r="H22" s="159">
        <f t="shared" si="2"/>
        <v>52.175490695896002</v>
      </c>
    </row>
    <row r="23" spans="2:8" x14ac:dyDescent="0.35">
      <c r="B23" s="50" t="s">
        <v>29</v>
      </c>
      <c r="C23" s="4">
        <f>C24</f>
        <v>3608.69</v>
      </c>
      <c r="D23" s="4">
        <f>D24</f>
        <v>63148</v>
      </c>
      <c r="E23" s="5"/>
      <c r="F23" s="156">
        <f>F24</f>
        <v>1476.24</v>
      </c>
      <c r="G23" s="159">
        <f t="shared" si="1"/>
        <v>40.907919494331743</v>
      </c>
      <c r="H23" s="159">
        <f t="shared" si="2"/>
        <v>2.3377462469120163</v>
      </c>
    </row>
    <row r="24" spans="2:8" x14ac:dyDescent="0.35">
      <c r="B24" s="19" t="s">
        <v>84</v>
      </c>
      <c r="C24" s="4">
        <f>'Račun fin prema izvorima f'!C17</f>
        <v>3608.69</v>
      </c>
      <c r="D24" s="4">
        <f>'Račun fin prema izvorima f'!D17</f>
        <v>63148</v>
      </c>
      <c r="E24" s="5"/>
      <c r="F24" s="156">
        <f>'Račun fin prema izvorima f'!F17</f>
        <v>1476.24</v>
      </c>
      <c r="G24" s="159">
        <f t="shared" si="1"/>
        <v>40.907919494331743</v>
      </c>
      <c r="H24" s="159">
        <f t="shared" si="2"/>
        <v>2.3377462469120163</v>
      </c>
    </row>
    <row r="25" spans="2:8" x14ac:dyDescent="0.35">
      <c r="B25" s="50" t="s">
        <v>85</v>
      </c>
      <c r="C25" s="61">
        <f>C26</f>
        <v>72081.710000000006</v>
      </c>
      <c r="D25" s="4">
        <f>D26</f>
        <v>198279.93</v>
      </c>
      <c r="E25" s="5"/>
      <c r="F25" s="156">
        <f>F26</f>
        <v>84384.59</v>
      </c>
      <c r="G25" s="159">
        <f t="shared" ref="G25:G32" si="4">F25/C25*100</f>
        <v>117.06796356523728</v>
      </c>
      <c r="H25" s="159">
        <f t="shared" ref="H25:H32" si="5">F25/D25*100</f>
        <v>42.558311373218658</v>
      </c>
    </row>
    <row r="26" spans="2:8" x14ac:dyDescent="0.35">
      <c r="B26" s="10" t="s">
        <v>92</v>
      </c>
      <c r="C26" s="61">
        <f>'Račun fin prema izvorima f'!C18</f>
        <v>72081.710000000006</v>
      </c>
      <c r="D26" s="4">
        <f>'Račun fin prema izvorima f'!D18</f>
        <v>198279.93</v>
      </c>
      <c r="E26" s="5"/>
      <c r="F26" s="156">
        <f>'Račun fin prema izvorima f'!F18</f>
        <v>84384.59</v>
      </c>
      <c r="G26" s="159">
        <f t="shared" si="4"/>
        <v>117.06796356523728</v>
      </c>
      <c r="H26" s="159">
        <f t="shared" si="5"/>
        <v>42.558311373218658</v>
      </c>
    </row>
    <row r="27" spans="2:8" x14ac:dyDescent="0.35">
      <c r="B27" s="25" t="s">
        <v>86</v>
      </c>
      <c r="C27" s="62">
        <f>SUM(C28:C30)</f>
        <v>692850.5199999999</v>
      </c>
      <c r="D27" s="66">
        <f>SUM(D28:D30)</f>
        <v>1707207</v>
      </c>
      <c r="E27" s="25"/>
      <c r="F27" s="156">
        <f>SUM(F28:F30)</f>
        <v>856857.88000000012</v>
      </c>
      <c r="G27" s="159">
        <f t="shared" si="4"/>
        <v>123.67139163004457</v>
      </c>
      <c r="H27" s="159">
        <f t="shared" si="5"/>
        <v>50.190625975643265</v>
      </c>
    </row>
    <row r="28" spans="2:8" x14ac:dyDescent="0.35">
      <c r="B28" s="25" t="s">
        <v>87</v>
      </c>
      <c r="C28" s="59">
        <f>'Račun fin prema izvorima f'!C19</f>
        <v>0</v>
      </c>
      <c r="D28" s="66">
        <f>'Račun fin prema izvorima f'!D10</f>
        <v>0</v>
      </c>
      <c r="E28" s="25"/>
      <c r="F28" s="156">
        <f>'Račun fin prema izvorima f'!F10</f>
        <v>0</v>
      </c>
      <c r="G28" s="159" t="e">
        <f t="shared" si="4"/>
        <v>#DIV/0!</v>
      </c>
      <c r="H28" s="159" t="e">
        <f t="shared" si="5"/>
        <v>#DIV/0!</v>
      </c>
    </row>
    <row r="29" spans="2:8" x14ac:dyDescent="0.35">
      <c r="B29" s="25" t="s">
        <v>88</v>
      </c>
      <c r="C29" s="63">
        <f>'Račun fin prema izvorima f'!C20</f>
        <v>681188.7</v>
      </c>
      <c r="D29" s="65">
        <f>'Račun fin prema izvorima f'!D20</f>
        <v>1651022</v>
      </c>
      <c r="E29" s="64"/>
      <c r="F29" s="156">
        <f>'Račun fin prema izvorima f'!F20</f>
        <v>850391.49000000011</v>
      </c>
      <c r="G29" s="159">
        <f t="shared" si="4"/>
        <v>124.83934187399177</v>
      </c>
      <c r="H29" s="159">
        <f t="shared" si="5"/>
        <v>51.506975073621078</v>
      </c>
    </row>
    <row r="30" spans="2:8" x14ac:dyDescent="0.35">
      <c r="B30" s="25" t="s">
        <v>89</v>
      </c>
      <c r="C30" s="63">
        <f>'Račun fin prema izvorima f'!C21</f>
        <v>11661.82</v>
      </c>
      <c r="D30" s="65">
        <f>'Račun fin prema izvorima f'!D21</f>
        <v>56185</v>
      </c>
      <c r="E30" s="64"/>
      <c r="F30" s="156">
        <f>'Račun fin prema izvorima f'!F21</f>
        <v>6466.3900000000012</v>
      </c>
      <c r="G30" s="159">
        <f t="shared" si="4"/>
        <v>55.44923519656453</v>
      </c>
      <c r="H30" s="159">
        <f t="shared" si="5"/>
        <v>11.509103853341642</v>
      </c>
    </row>
    <row r="31" spans="2:8" x14ac:dyDescent="0.35">
      <c r="B31" s="25" t="s">
        <v>90</v>
      </c>
      <c r="C31" s="63">
        <f>C32</f>
        <v>6353.54</v>
      </c>
      <c r="D31" s="65">
        <f>D32</f>
        <v>8027</v>
      </c>
      <c r="E31" s="64"/>
      <c r="F31" s="156">
        <f>F32</f>
        <v>6356.93</v>
      </c>
      <c r="G31" s="159">
        <f t="shared" si="4"/>
        <v>100.05335608180637</v>
      </c>
      <c r="H31" s="159">
        <f t="shared" si="5"/>
        <v>79.194344088700646</v>
      </c>
    </row>
    <row r="32" spans="2:8" x14ac:dyDescent="0.35">
      <c r="B32" s="25" t="s">
        <v>91</v>
      </c>
      <c r="C32" s="63">
        <f>'Račun fin prema izvorima f'!C22</f>
        <v>6353.54</v>
      </c>
      <c r="D32" s="65">
        <f>'Račun fin prema izvorima f'!D22</f>
        <v>8027</v>
      </c>
      <c r="E32" s="64"/>
      <c r="F32" s="156">
        <f>'Račun fin prema izvorima f'!F22</f>
        <v>6356.93</v>
      </c>
      <c r="G32" s="159">
        <f t="shared" si="4"/>
        <v>100.05335608180637</v>
      </c>
      <c r="H32" s="159">
        <f t="shared" si="5"/>
        <v>79.194344088700646</v>
      </c>
    </row>
    <row r="33" spans="2:8" x14ac:dyDescent="0.35">
      <c r="B33" s="25"/>
      <c r="C33" s="63"/>
      <c r="D33" s="63"/>
      <c r="E33" s="64"/>
      <c r="F33" s="64"/>
      <c r="G33" s="25"/>
      <c r="H33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D8" sqref="D8"/>
    </sheetView>
  </sheetViews>
  <sheetFormatPr defaultRowHeight="14.5" x14ac:dyDescent="0.35"/>
  <cols>
    <col min="2" max="2" width="37.6328125" customWidth="1"/>
    <col min="3" max="6" width="25.36328125" customWidth="1"/>
    <col min="7" max="8" width="15.6328125" customWidth="1"/>
  </cols>
  <sheetData>
    <row r="1" spans="2:8" ht="18" x14ac:dyDescent="0.35">
      <c r="B1" s="2"/>
      <c r="C1" s="2"/>
      <c r="D1" s="2"/>
      <c r="E1" s="2"/>
      <c r="F1" s="3"/>
      <c r="G1" s="3"/>
      <c r="H1" s="3"/>
    </row>
    <row r="2" spans="2:8" ht="15.75" customHeight="1" x14ac:dyDescent="0.35">
      <c r="B2" s="186" t="s">
        <v>40</v>
      </c>
      <c r="C2" s="186"/>
      <c r="D2" s="186"/>
      <c r="E2" s="186"/>
      <c r="F2" s="186"/>
      <c r="G2" s="186"/>
      <c r="H2" s="186"/>
    </row>
    <row r="3" spans="2:8" ht="18" x14ac:dyDescent="0.35">
      <c r="B3" s="36"/>
      <c r="C3" s="36"/>
      <c r="D3" s="36"/>
      <c r="E3" s="36"/>
      <c r="F3" s="37"/>
      <c r="G3" s="37"/>
      <c r="H3" s="37"/>
    </row>
    <row r="4" spans="2:8" ht="31.5" customHeight="1" x14ac:dyDescent="0.35">
      <c r="B4" s="29" t="s">
        <v>6</v>
      </c>
      <c r="C4" s="29" t="s">
        <v>252</v>
      </c>
      <c r="D4" s="29" t="s">
        <v>234</v>
      </c>
      <c r="E4" s="29" t="s">
        <v>64</v>
      </c>
      <c r="F4" s="29" t="s">
        <v>253</v>
      </c>
      <c r="G4" s="29" t="s">
        <v>16</v>
      </c>
      <c r="H4" s="29" t="s">
        <v>42</v>
      </c>
    </row>
    <row r="5" spans="2:8" s="24" customFormat="1" ht="10.5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18</v>
      </c>
      <c r="H5" s="30" t="s">
        <v>148</v>
      </c>
    </row>
    <row r="6" spans="2:8" ht="15.75" customHeight="1" x14ac:dyDescent="0.35">
      <c r="B6" s="6" t="s">
        <v>7</v>
      </c>
      <c r="C6" s="51">
        <f>C7</f>
        <v>779142.58</v>
      </c>
      <c r="D6" s="51">
        <f>D7</f>
        <v>2133582</v>
      </c>
      <c r="E6" s="52"/>
      <c r="F6" s="157">
        <f>F7</f>
        <v>1030949</v>
      </c>
      <c r="G6" s="161">
        <f>F6/C6*100</f>
        <v>132.31840056796793</v>
      </c>
      <c r="H6" s="161">
        <f>F6/D6*100</f>
        <v>48.32010206310327</v>
      </c>
    </row>
    <row r="7" spans="2:8" ht="15.75" customHeight="1" x14ac:dyDescent="0.35">
      <c r="B7" s="6" t="s">
        <v>79</v>
      </c>
      <c r="C7" s="4">
        <f>C8</f>
        <v>779142.58</v>
      </c>
      <c r="D7" s="4">
        <f>D8</f>
        <v>2133582</v>
      </c>
      <c r="E7" s="4"/>
      <c r="F7" s="156">
        <f>F8</f>
        <v>1030949</v>
      </c>
      <c r="G7" s="159">
        <f t="shared" ref="G7:G8" si="0">F7/C7*100</f>
        <v>132.31840056796793</v>
      </c>
      <c r="H7" s="159">
        <f t="shared" ref="H7:H8" si="1">F7/D7*100</f>
        <v>48.32010206310327</v>
      </c>
    </row>
    <row r="8" spans="2:8" x14ac:dyDescent="0.35">
      <c r="B8" s="12" t="s">
        <v>149</v>
      </c>
      <c r="C8" s="4">
        <v>779142.58</v>
      </c>
      <c r="D8" s="4">
        <v>2133582</v>
      </c>
      <c r="E8" s="4"/>
      <c r="F8" s="156">
        <v>1030949</v>
      </c>
      <c r="G8" s="159">
        <f t="shared" si="0"/>
        <v>132.31840056796793</v>
      </c>
      <c r="H8" s="159">
        <f t="shared" si="1"/>
        <v>48.32010206310327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topLeftCell="A7" workbookViewId="0">
      <selection activeCell="I17" sqref="I17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8.453125" customWidth="1"/>
    <col min="5" max="5" width="5.453125" bestFit="1" customWidth="1"/>
    <col min="6" max="10" width="25.36328125" customWidth="1"/>
    <col min="11" max="12" width="15.6328125" customWidth="1"/>
  </cols>
  <sheetData>
    <row r="1" spans="2:12" ht="18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5.65" customHeight="1" x14ac:dyDescent="0.35">
      <c r="B3" s="203" t="s">
        <v>53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2:12" ht="18" customHeight="1" x14ac:dyDescent="0.35">
      <c r="B4" s="203" t="s">
        <v>34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2:12" ht="15.75" customHeight="1" x14ac:dyDescent="0.35">
      <c r="B5" s="2"/>
      <c r="C5" s="2"/>
      <c r="D5" s="2"/>
      <c r="E5" s="2"/>
      <c r="F5" s="2"/>
      <c r="G5" s="2"/>
      <c r="H5" s="2"/>
      <c r="I5" s="2"/>
      <c r="J5" s="3"/>
      <c r="K5" s="3"/>
      <c r="L5" s="3"/>
    </row>
    <row r="6" spans="2:12" ht="18" x14ac:dyDescent="0.35">
      <c r="B6" s="36"/>
      <c r="C6" s="36"/>
      <c r="D6" s="36"/>
      <c r="E6" s="36"/>
      <c r="F6" s="36"/>
      <c r="G6" s="36"/>
      <c r="H6" s="36"/>
      <c r="I6" s="36"/>
      <c r="J6" s="37"/>
      <c r="K6" s="37"/>
      <c r="L6" s="37"/>
    </row>
    <row r="7" spans="2:12" ht="29.25" customHeight="1" x14ac:dyDescent="0.35">
      <c r="B7" s="197" t="s">
        <v>6</v>
      </c>
      <c r="C7" s="198"/>
      <c r="D7" s="198"/>
      <c r="E7" s="198"/>
      <c r="F7" s="199"/>
      <c r="G7" s="31" t="s">
        <v>62</v>
      </c>
      <c r="H7" s="31" t="s">
        <v>63</v>
      </c>
      <c r="I7" s="31" t="s">
        <v>64</v>
      </c>
      <c r="J7" s="31" t="s">
        <v>65</v>
      </c>
      <c r="K7" s="31" t="s">
        <v>42</v>
      </c>
      <c r="L7" s="31" t="s">
        <v>42</v>
      </c>
    </row>
    <row r="8" spans="2:12" s="24" customFormat="1" ht="10.5" x14ac:dyDescent="0.25">
      <c r="B8" s="200">
        <v>1</v>
      </c>
      <c r="C8" s="201"/>
      <c r="D8" s="201"/>
      <c r="E8" s="201"/>
      <c r="F8" s="202"/>
      <c r="G8" s="32">
        <v>2</v>
      </c>
      <c r="H8" s="32">
        <v>3</v>
      </c>
      <c r="I8" s="32">
        <v>4</v>
      </c>
      <c r="J8" s="32">
        <v>5</v>
      </c>
      <c r="K8" s="32" t="s">
        <v>18</v>
      </c>
      <c r="L8" s="32" t="s">
        <v>19</v>
      </c>
    </row>
    <row r="9" spans="2:12" ht="26" x14ac:dyDescent="0.35">
      <c r="B9" s="6">
        <v>8</v>
      </c>
      <c r="C9" s="6"/>
      <c r="D9" s="6"/>
      <c r="E9" s="6"/>
      <c r="F9" s="6" t="s">
        <v>8</v>
      </c>
      <c r="G9" s="4"/>
      <c r="H9" s="4"/>
      <c r="I9" s="4"/>
      <c r="J9" s="25"/>
      <c r="K9" s="25"/>
      <c r="L9" s="25"/>
    </row>
    <row r="10" spans="2:12" x14ac:dyDescent="0.35">
      <c r="B10" s="6"/>
      <c r="C10" s="10">
        <v>84</v>
      </c>
      <c r="D10" s="10"/>
      <c r="E10" s="10"/>
      <c r="F10" s="10" t="s">
        <v>13</v>
      </c>
      <c r="G10" s="4"/>
      <c r="H10" s="4"/>
      <c r="I10" s="4"/>
      <c r="J10" s="25"/>
      <c r="K10" s="25"/>
      <c r="L10" s="25"/>
    </row>
    <row r="11" spans="2:12" ht="50" x14ac:dyDescent="0.35">
      <c r="B11" s="7"/>
      <c r="C11" s="7"/>
      <c r="D11" s="7">
        <v>841</v>
      </c>
      <c r="E11" s="7"/>
      <c r="F11" s="26" t="s">
        <v>35</v>
      </c>
      <c r="G11" s="4"/>
      <c r="H11" s="4"/>
      <c r="I11" s="4"/>
      <c r="J11" s="25"/>
      <c r="K11" s="25"/>
      <c r="L11" s="25"/>
    </row>
    <row r="12" spans="2:12" ht="25" x14ac:dyDescent="0.35">
      <c r="B12" s="7"/>
      <c r="C12" s="7"/>
      <c r="D12" s="7"/>
      <c r="E12" s="7">
        <v>8413</v>
      </c>
      <c r="F12" s="26" t="s">
        <v>36</v>
      </c>
      <c r="G12" s="4"/>
      <c r="H12" s="4"/>
      <c r="I12" s="4"/>
      <c r="J12" s="25"/>
      <c r="K12" s="25"/>
      <c r="L12" s="25"/>
    </row>
    <row r="13" spans="2:12" x14ac:dyDescent="0.35">
      <c r="B13" s="7"/>
      <c r="C13" s="7"/>
      <c r="D13" s="7"/>
      <c r="E13" s="8" t="s">
        <v>24</v>
      </c>
      <c r="F13" s="12"/>
      <c r="G13" s="4"/>
      <c r="H13" s="4"/>
      <c r="I13" s="4"/>
      <c r="J13" s="25"/>
      <c r="K13" s="25"/>
      <c r="L13" s="25"/>
    </row>
    <row r="14" spans="2:12" ht="26" x14ac:dyDescent="0.35">
      <c r="B14" s="9">
        <v>5</v>
      </c>
      <c r="C14" s="9"/>
      <c r="D14" s="9"/>
      <c r="E14" s="9"/>
      <c r="F14" s="18" t="s">
        <v>9</v>
      </c>
      <c r="G14" s="4"/>
      <c r="H14" s="4"/>
      <c r="I14" s="4"/>
      <c r="J14" s="25"/>
      <c r="K14" s="25"/>
      <c r="L14" s="25"/>
    </row>
    <row r="15" spans="2:12" ht="25" x14ac:dyDescent="0.35">
      <c r="B15" s="10"/>
      <c r="C15" s="10">
        <v>54</v>
      </c>
      <c r="D15" s="10"/>
      <c r="E15" s="10"/>
      <c r="F15" s="19" t="s">
        <v>14</v>
      </c>
      <c r="G15" s="4"/>
      <c r="H15" s="4"/>
      <c r="I15" s="5"/>
      <c r="J15" s="25"/>
      <c r="K15" s="25"/>
      <c r="L15" s="25"/>
    </row>
    <row r="16" spans="2:12" ht="62.5" x14ac:dyDescent="0.35">
      <c r="B16" s="10"/>
      <c r="C16" s="10"/>
      <c r="D16" s="10">
        <v>541</v>
      </c>
      <c r="E16" s="26"/>
      <c r="F16" s="26" t="s">
        <v>37</v>
      </c>
      <c r="G16" s="4"/>
      <c r="H16" s="4"/>
      <c r="I16" s="5"/>
      <c r="J16" s="25"/>
      <c r="K16" s="25"/>
      <c r="L16" s="25"/>
    </row>
    <row r="17" spans="2:12" ht="37.5" x14ac:dyDescent="0.35">
      <c r="B17" s="10"/>
      <c r="C17" s="10"/>
      <c r="D17" s="10"/>
      <c r="E17" s="26">
        <v>5413</v>
      </c>
      <c r="F17" s="26" t="s">
        <v>38</v>
      </c>
      <c r="G17" s="4"/>
      <c r="H17" s="4"/>
      <c r="I17" s="5"/>
      <c r="J17" s="25"/>
      <c r="K17" s="25"/>
      <c r="L17" s="25"/>
    </row>
    <row r="18" spans="2:12" x14ac:dyDescent="0.35">
      <c r="B18" s="11"/>
      <c r="C18" s="9"/>
      <c r="D18" s="9"/>
      <c r="E18" s="9"/>
      <c r="F18" s="18" t="s">
        <v>24</v>
      </c>
      <c r="G18" s="4"/>
      <c r="H18" s="4"/>
      <c r="I18" s="4"/>
      <c r="J18" s="25"/>
      <c r="K18" s="25"/>
      <c r="L18" s="25"/>
    </row>
  </sheetData>
  <mergeCells count="4">
    <mergeCell ref="B7:F7"/>
    <mergeCell ref="B4:L4"/>
    <mergeCell ref="B8:F8"/>
    <mergeCell ref="B3:L3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4"/>
  <sheetViews>
    <sheetView zoomScaleNormal="100" workbookViewId="0">
      <selection activeCell="F8" sqref="F8"/>
    </sheetView>
  </sheetViews>
  <sheetFormatPr defaultRowHeight="14.5" x14ac:dyDescent="0.35"/>
  <cols>
    <col min="2" max="2" width="37.6328125" customWidth="1"/>
    <col min="3" max="6" width="25.36328125" customWidth="1"/>
    <col min="7" max="8" width="15.6328125" customWidth="1"/>
  </cols>
  <sheetData>
    <row r="1" spans="2:8" ht="18" x14ac:dyDescent="0.35">
      <c r="B1" s="2"/>
      <c r="C1" s="2"/>
      <c r="D1" s="2"/>
      <c r="E1" s="2"/>
      <c r="F1" s="3"/>
      <c r="G1" s="3"/>
      <c r="H1" s="3"/>
    </row>
    <row r="2" spans="2:8" ht="15.75" customHeight="1" x14ac:dyDescent="0.35">
      <c r="B2" s="186" t="s">
        <v>39</v>
      </c>
      <c r="C2" s="186"/>
      <c r="D2" s="186"/>
      <c r="E2" s="186"/>
      <c r="F2" s="186"/>
      <c r="G2" s="186"/>
      <c r="H2" s="186"/>
    </row>
    <row r="3" spans="2:8" ht="18" x14ac:dyDescent="0.35">
      <c r="B3" s="36"/>
      <c r="C3" s="36"/>
      <c r="D3" s="36"/>
      <c r="E3" s="36"/>
      <c r="F3" s="37"/>
      <c r="G3" s="37"/>
      <c r="H3" s="37"/>
    </row>
    <row r="4" spans="2:8" ht="31.5" customHeight="1" x14ac:dyDescent="0.35">
      <c r="B4" s="29" t="s">
        <v>6</v>
      </c>
      <c r="C4" s="29" t="s">
        <v>252</v>
      </c>
      <c r="D4" s="29" t="s">
        <v>251</v>
      </c>
      <c r="E4" s="29" t="s">
        <v>64</v>
      </c>
      <c r="F4" s="29" t="s">
        <v>250</v>
      </c>
      <c r="G4" s="29" t="s">
        <v>16</v>
      </c>
      <c r="H4" s="29" t="s">
        <v>42</v>
      </c>
    </row>
    <row r="5" spans="2:8" s="24" customFormat="1" ht="10.5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18</v>
      </c>
      <c r="H5" s="30" t="s">
        <v>148</v>
      </c>
    </row>
    <row r="6" spans="2:8" x14ac:dyDescent="0.35">
      <c r="B6" s="6" t="s">
        <v>71</v>
      </c>
      <c r="C6" s="51">
        <f>SUM(C7:C13)</f>
        <v>785246.25</v>
      </c>
      <c r="D6" s="51">
        <f>SUM(D7:D13)</f>
        <v>2133581.9299999997</v>
      </c>
      <c r="E6" s="52">
        <f>SUM(E7:E13)</f>
        <v>0</v>
      </c>
      <c r="F6" s="142">
        <f>SUM(F7:F13)</f>
        <v>1035957.72</v>
      </c>
      <c r="G6" s="143">
        <f>F6/C6*100</f>
        <v>131.92775132641512</v>
      </c>
      <c r="H6" s="143">
        <f>F6/D6*100</f>
        <v>48.554860042332663</v>
      </c>
    </row>
    <row r="7" spans="2:8" x14ac:dyDescent="0.35">
      <c r="B7" s="19" t="s">
        <v>30</v>
      </c>
      <c r="C7" s="4">
        <v>4248.12</v>
      </c>
      <c r="D7" s="4">
        <f>'Izvještaj po programskoj'!F8</f>
        <v>156920</v>
      </c>
      <c r="E7" s="4"/>
      <c r="F7" s="144">
        <v>81873.78</v>
      </c>
      <c r="G7" s="63">
        <f t="shared" ref="G7:G22" si="0">F7/C7*100</f>
        <v>1927.29442671111</v>
      </c>
      <c r="H7" s="63">
        <f t="shared" ref="H7:H22" si="1">F7/D7*100</f>
        <v>52.175490695896002</v>
      </c>
    </row>
    <row r="8" spans="2:8" x14ac:dyDescent="0.35">
      <c r="B8" s="48" t="s">
        <v>72</v>
      </c>
      <c r="C8" s="4">
        <v>4964.99</v>
      </c>
      <c r="D8" s="4">
        <f>'Izvještaj po programskoj'!F9</f>
        <v>63148</v>
      </c>
      <c r="E8" s="4"/>
      <c r="F8" s="144">
        <v>1491.76</v>
      </c>
      <c r="G8" s="63">
        <f t="shared" si="0"/>
        <v>30.045579145174511</v>
      </c>
      <c r="H8" s="63">
        <f t="shared" si="1"/>
        <v>2.3623234306708052</v>
      </c>
    </row>
    <row r="9" spans="2:8" x14ac:dyDescent="0.35">
      <c r="B9" s="49" t="s">
        <v>73</v>
      </c>
      <c r="C9" s="4">
        <v>72081.710000000006</v>
      </c>
      <c r="D9" s="4">
        <f>'Izvještaj po programskoj'!F10</f>
        <v>198279.93</v>
      </c>
      <c r="E9" s="4"/>
      <c r="F9" s="144">
        <v>84384.5</v>
      </c>
      <c r="G9" s="63">
        <f t="shared" si="0"/>
        <v>117.06783870693411</v>
      </c>
      <c r="H9" s="63">
        <f t="shared" si="1"/>
        <v>42.558265982845569</v>
      </c>
    </row>
    <row r="10" spans="2:8" x14ac:dyDescent="0.35">
      <c r="B10" s="49" t="s">
        <v>74</v>
      </c>
      <c r="C10" s="4">
        <v>0</v>
      </c>
      <c r="D10" s="4">
        <f>'Izvještaj po programskoj'!F11</f>
        <v>0</v>
      </c>
      <c r="E10" s="4"/>
      <c r="F10" s="144">
        <v>0</v>
      </c>
      <c r="G10" s="63" t="e">
        <f>F10/C10*100</f>
        <v>#DIV/0!</v>
      </c>
      <c r="H10" s="63" t="e">
        <f>F10/D10*100</f>
        <v>#DIV/0!</v>
      </c>
    </row>
    <row r="11" spans="2:8" x14ac:dyDescent="0.35">
      <c r="B11" s="50" t="s">
        <v>75</v>
      </c>
      <c r="C11" s="4">
        <v>684401.45</v>
      </c>
      <c r="D11" s="4">
        <f>'Izvještaj po programskoj'!F12</f>
        <v>1651022</v>
      </c>
      <c r="E11" s="5"/>
      <c r="F11" s="144">
        <v>854592.88</v>
      </c>
      <c r="G11" s="63">
        <f t="shared" si="0"/>
        <v>124.86719307798077</v>
      </c>
      <c r="H11" s="63">
        <f t="shared" si="1"/>
        <v>51.761447152127595</v>
      </c>
    </row>
    <row r="12" spans="2:8" x14ac:dyDescent="0.35">
      <c r="B12" s="19" t="s">
        <v>76</v>
      </c>
      <c r="C12" s="4">
        <v>10245.44</v>
      </c>
      <c r="D12" s="4">
        <f>'Izvještaj po programskoj'!F13</f>
        <v>56185</v>
      </c>
      <c r="E12" s="5"/>
      <c r="F12" s="144">
        <v>6471.64</v>
      </c>
      <c r="G12" s="63">
        <f t="shared" si="0"/>
        <v>63.166052409657368</v>
      </c>
      <c r="H12" s="63">
        <f t="shared" si="1"/>
        <v>11.518447984337458</v>
      </c>
    </row>
    <row r="13" spans="2:8" x14ac:dyDescent="0.35">
      <c r="B13" s="50" t="s">
        <v>77</v>
      </c>
      <c r="C13" s="4">
        <v>9304.5400000000009</v>
      </c>
      <c r="D13" s="4">
        <f>'Izvještaj po programskoj'!F14</f>
        <v>8027</v>
      </c>
      <c r="E13" s="5"/>
      <c r="F13" s="144">
        <v>7143.16</v>
      </c>
      <c r="G13" s="63">
        <f>F13/C13*100</f>
        <v>76.77069473611806</v>
      </c>
      <c r="H13" s="63">
        <f t="shared" si="1"/>
        <v>88.989161579668618</v>
      </c>
    </row>
    <row r="14" spans="2:8" x14ac:dyDescent="0.35">
      <c r="B14" s="10"/>
      <c r="C14" s="4"/>
      <c r="D14" s="4"/>
      <c r="E14" s="5"/>
      <c r="F14" s="144"/>
      <c r="G14" s="63"/>
      <c r="H14" s="63"/>
    </row>
    <row r="15" spans="2:8" x14ac:dyDescent="0.35">
      <c r="B15" s="60" t="s">
        <v>78</v>
      </c>
      <c r="C15" s="51">
        <f>SUM(C16:C22)</f>
        <v>779142.58</v>
      </c>
      <c r="D15" s="51">
        <f>SUM(D16:D22)</f>
        <v>2133581.9299999997</v>
      </c>
      <c r="E15" s="52">
        <f t="shared" ref="E15" si="2">SUM(E16:E22)</f>
        <v>0</v>
      </c>
      <c r="F15" s="142">
        <f>SUM(F16:F22)</f>
        <v>1030949.4200000002</v>
      </c>
      <c r="G15" s="143">
        <f t="shared" si="0"/>
        <v>132.31845447337767</v>
      </c>
      <c r="H15" s="143">
        <f t="shared" si="1"/>
        <v>48.320123333627983</v>
      </c>
    </row>
    <row r="16" spans="2:8" ht="15.75" customHeight="1" x14ac:dyDescent="0.35">
      <c r="B16" s="10" t="s">
        <v>30</v>
      </c>
      <c r="C16" s="4">
        <v>4248.12</v>
      </c>
      <c r="D16" s="4">
        <f>'Izvještaj po programskoj'!F8</f>
        <v>156920</v>
      </c>
      <c r="E16" s="5"/>
      <c r="F16" s="144">
        <f>'Izvještaj po programskoj'!G8</f>
        <v>81873.78</v>
      </c>
      <c r="G16" s="63">
        <f t="shared" si="0"/>
        <v>1927.29442671111</v>
      </c>
      <c r="H16" s="63">
        <f t="shared" si="1"/>
        <v>52.175490695896002</v>
      </c>
    </row>
    <row r="17" spans="2:8" ht="15.75" customHeight="1" x14ac:dyDescent="0.35">
      <c r="B17" s="10" t="s">
        <v>72</v>
      </c>
      <c r="C17" s="4">
        <v>3608.69</v>
      </c>
      <c r="D17" s="4">
        <f>'Izvještaj po programskoj'!F9</f>
        <v>63148</v>
      </c>
      <c r="E17" s="4"/>
      <c r="F17" s="144">
        <f>'Izvještaj po programskoj'!G9</f>
        <v>1476.24</v>
      </c>
      <c r="G17" s="63">
        <f t="shared" si="0"/>
        <v>40.907919494331743</v>
      </c>
      <c r="H17" s="63">
        <f t="shared" si="1"/>
        <v>2.3377462469120163</v>
      </c>
    </row>
    <row r="18" spans="2:8" x14ac:dyDescent="0.35">
      <c r="B18" s="48" t="s">
        <v>73</v>
      </c>
      <c r="C18" s="4">
        <v>72081.710000000006</v>
      </c>
      <c r="D18" s="4">
        <f>'Izvještaj po programskoj'!F10</f>
        <v>198279.93</v>
      </c>
      <c r="E18" s="4"/>
      <c r="F18" s="144">
        <f>'Izvještaj po programskoj'!G10</f>
        <v>84384.59</v>
      </c>
      <c r="G18" s="63">
        <f t="shared" si="0"/>
        <v>117.06796356523728</v>
      </c>
      <c r="H18" s="63">
        <f t="shared" si="1"/>
        <v>42.558311373218658</v>
      </c>
    </row>
    <row r="19" spans="2:8" x14ac:dyDescent="0.35">
      <c r="B19" s="49" t="s">
        <v>74</v>
      </c>
      <c r="C19" s="4">
        <v>0</v>
      </c>
      <c r="D19" s="4">
        <v>0</v>
      </c>
      <c r="E19" s="4"/>
      <c r="F19" s="144">
        <f>'Izvještaj po programskoj'!G11</f>
        <v>0</v>
      </c>
      <c r="G19" s="63" t="e">
        <f t="shared" si="0"/>
        <v>#DIV/0!</v>
      </c>
      <c r="H19" s="63" t="e">
        <f t="shared" si="1"/>
        <v>#DIV/0!</v>
      </c>
    </row>
    <row r="20" spans="2:8" x14ac:dyDescent="0.35">
      <c r="B20" s="19" t="s">
        <v>75</v>
      </c>
      <c r="C20" s="4">
        <v>681188.7</v>
      </c>
      <c r="D20" s="4">
        <f>'Izvještaj po programskoj'!F12</f>
        <v>1651022</v>
      </c>
      <c r="E20" s="5"/>
      <c r="F20" s="144">
        <f>'Izvještaj po programskoj'!G12</f>
        <v>850391.49000000011</v>
      </c>
      <c r="G20" s="63">
        <f t="shared" si="0"/>
        <v>124.83934187399177</v>
      </c>
      <c r="H20" s="63">
        <f t="shared" si="1"/>
        <v>51.506975073621078</v>
      </c>
    </row>
    <row r="21" spans="2:8" x14ac:dyDescent="0.35">
      <c r="B21" s="50" t="s">
        <v>76</v>
      </c>
      <c r="C21" s="4">
        <v>11661.82</v>
      </c>
      <c r="D21" s="4">
        <f>'Izvještaj po programskoj'!F13</f>
        <v>56185</v>
      </c>
      <c r="E21" s="5"/>
      <c r="F21" s="144">
        <f>'Izvještaj po programskoj'!G13</f>
        <v>6466.3900000000012</v>
      </c>
      <c r="G21" s="63">
        <f t="shared" si="0"/>
        <v>55.44923519656453</v>
      </c>
      <c r="H21" s="63">
        <f t="shared" si="1"/>
        <v>11.509103853341642</v>
      </c>
    </row>
    <row r="22" spans="2:8" x14ac:dyDescent="0.35">
      <c r="B22" s="19" t="s">
        <v>77</v>
      </c>
      <c r="C22" s="4">
        <v>6353.54</v>
      </c>
      <c r="D22" s="4">
        <f>'Izvještaj po programskoj'!F14</f>
        <v>8027</v>
      </c>
      <c r="E22" s="5"/>
      <c r="F22" s="144">
        <f>'Izvještaj po programskoj'!G14</f>
        <v>6356.93</v>
      </c>
      <c r="G22" s="63">
        <f t="shared" si="0"/>
        <v>100.05335608180637</v>
      </c>
      <c r="H22" s="63">
        <f t="shared" si="1"/>
        <v>79.194344088700646</v>
      </c>
    </row>
    <row r="23" spans="2:8" x14ac:dyDescent="0.35">
      <c r="B23" s="50"/>
      <c r="C23" s="4"/>
      <c r="D23" s="4"/>
      <c r="E23" s="5"/>
      <c r="F23" s="144"/>
      <c r="G23" s="63"/>
      <c r="H23" s="63"/>
    </row>
    <row r="24" spans="2:8" x14ac:dyDescent="0.35">
      <c r="B24" s="10" t="s">
        <v>15</v>
      </c>
      <c r="C24" s="4"/>
      <c r="D24" s="4"/>
      <c r="E24" s="5"/>
      <c r="F24" s="25"/>
      <c r="G24" s="25"/>
      <c r="H24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R14"/>
  <sheetViews>
    <sheetView workbookViewId="0">
      <selection activeCell="K12" sqref="K12"/>
    </sheetView>
  </sheetViews>
  <sheetFormatPr defaultRowHeight="14.5" x14ac:dyDescent="0.35"/>
  <cols>
    <col min="4" max="4" width="7" customWidth="1"/>
    <col min="5" max="5" width="25.08984375" customWidth="1"/>
    <col min="6" max="8" width="25.36328125" customWidth="1"/>
    <col min="9" max="9" width="15.6328125" customWidth="1"/>
  </cols>
  <sheetData>
    <row r="2" spans="2:18" ht="15.5" x14ac:dyDescent="0.35">
      <c r="B2" s="186" t="s">
        <v>10</v>
      </c>
      <c r="C2" s="186"/>
      <c r="D2" s="186"/>
      <c r="E2" s="186"/>
      <c r="F2" s="186"/>
      <c r="G2" s="186"/>
      <c r="H2" s="186"/>
      <c r="I2" s="186"/>
      <c r="J2" s="27"/>
      <c r="K2" s="27"/>
      <c r="L2" s="27"/>
      <c r="M2" s="27"/>
      <c r="N2" s="27"/>
      <c r="O2" s="27"/>
      <c r="P2" s="27"/>
      <c r="Q2" s="27"/>
      <c r="R2" s="27"/>
    </row>
    <row r="3" spans="2:18" s="28" customFormat="1" ht="15.5" x14ac:dyDescent="0.35">
      <c r="B3" s="208" t="s">
        <v>54</v>
      </c>
      <c r="C3" s="208"/>
      <c r="D3" s="208"/>
      <c r="E3" s="208"/>
      <c r="F3" s="208"/>
      <c r="G3" s="208"/>
      <c r="H3" s="208"/>
      <c r="I3" s="208"/>
    </row>
    <row r="4" spans="2:18" s="28" customFormat="1" ht="15.5" x14ac:dyDescent="0.35">
      <c r="B4" s="47"/>
      <c r="C4" s="47"/>
      <c r="D4" s="47"/>
      <c r="E4" s="47"/>
      <c r="F4" s="47"/>
      <c r="G4" s="47"/>
      <c r="H4" s="47"/>
      <c r="I4" s="47"/>
    </row>
    <row r="5" spans="2:18" ht="26" x14ac:dyDescent="0.35">
      <c r="B5" s="197" t="s">
        <v>6</v>
      </c>
      <c r="C5" s="198"/>
      <c r="D5" s="198"/>
      <c r="E5" s="199"/>
      <c r="F5" s="29" t="s">
        <v>63</v>
      </c>
      <c r="G5" s="29" t="s">
        <v>64</v>
      </c>
      <c r="H5" s="29" t="s">
        <v>68</v>
      </c>
      <c r="I5" s="29" t="s">
        <v>42</v>
      </c>
    </row>
    <row r="6" spans="2:18" s="24" customFormat="1" ht="11.25" customHeight="1" x14ac:dyDescent="0.25">
      <c r="B6" s="200">
        <v>1</v>
      </c>
      <c r="C6" s="201"/>
      <c r="D6" s="201"/>
      <c r="E6" s="202"/>
      <c r="F6" s="30">
        <v>2</v>
      </c>
      <c r="G6" s="30">
        <v>3</v>
      </c>
      <c r="H6" s="30">
        <v>4</v>
      </c>
      <c r="I6" s="30" t="s">
        <v>41</v>
      </c>
    </row>
    <row r="7" spans="2:18" ht="27" customHeight="1" x14ac:dyDescent="0.35">
      <c r="B7" s="207">
        <v>102</v>
      </c>
      <c r="C7" s="207"/>
      <c r="D7" s="207"/>
      <c r="E7" s="34" t="s">
        <v>81</v>
      </c>
      <c r="F7" s="4"/>
      <c r="G7" s="4"/>
      <c r="H7" s="4"/>
      <c r="I7" s="4"/>
    </row>
    <row r="8" spans="2:18" ht="33" customHeight="1" x14ac:dyDescent="0.35">
      <c r="B8" s="207">
        <v>10202</v>
      </c>
      <c r="C8" s="207"/>
      <c r="D8" s="207"/>
      <c r="E8" s="34" t="s">
        <v>82</v>
      </c>
      <c r="F8" s="4"/>
      <c r="G8" s="4"/>
      <c r="H8" s="4"/>
      <c r="I8" s="4"/>
    </row>
    <row r="9" spans="2:18" x14ac:dyDescent="0.35">
      <c r="B9" s="207"/>
      <c r="C9" s="207"/>
      <c r="D9" s="207"/>
      <c r="E9" s="34"/>
      <c r="F9" s="25"/>
      <c r="G9" s="25"/>
      <c r="H9" s="25"/>
      <c r="I9" s="25"/>
    </row>
    <row r="10" spans="2:18" x14ac:dyDescent="0.35">
      <c r="B10" s="204"/>
      <c r="C10" s="205"/>
      <c r="D10" s="206"/>
      <c r="E10" s="25"/>
      <c r="F10" s="25"/>
      <c r="G10" s="25"/>
      <c r="H10" s="25"/>
      <c r="I10" s="25"/>
    </row>
    <row r="11" spans="2:18" x14ac:dyDescent="0.35">
      <c r="B11" s="204"/>
      <c r="C11" s="205"/>
      <c r="D11" s="206"/>
      <c r="E11" s="25"/>
      <c r="F11" s="25"/>
      <c r="G11" s="25"/>
      <c r="H11" s="25"/>
      <c r="I11" s="25"/>
    </row>
    <row r="12" spans="2:18" x14ac:dyDescent="0.35">
      <c r="B12" s="204"/>
      <c r="C12" s="205"/>
      <c r="D12" s="206"/>
      <c r="E12" s="25"/>
      <c r="F12" s="25"/>
      <c r="G12" s="25"/>
      <c r="H12" s="25"/>
      <c r="I12" s="25"/>
    </row>
    <row r="13" spans="2:18" x14ac:dyDescent="0.35">
      <c r="B13" s="204"/>
      <c r="C13" s="205"/>
      <c r="D13" s="206"/>
      <c r="E13" s="25"/>
      <c r="F13" s="25"/>
      <c r="G13" s="25"/>
      <c r="H13" s="25"/>
      <c r="I13" s="25"/>
    </row>
    <row r="14" spans="2:18" x14ac:dyDescent="0.35">
      <c r="B14" s="204"/>
      <c r="C14" s="205"/>
      <c r="D14" s="206"/>
      <c r="E14" s="25"/>
      <c r="F14" s="25"/>
      <c r="G14" s="25"/>
      <c r="H14" s="25"/>
      <c r="I14" s="25"/>
    </row>
  </sheetData>
  <mergeCells count="12">
    <mergeCell ref="B8:D8"/>
    <mergeCell ref="B3:I3"/>
    <mergeCell ref="B2:I2"/>
    <mergeCell ref="B5:E5"/>
    <mergeCell ref="B6:E6"/>
    <mergeCell ref="B7:D7"/>
    <mergeCell ref="B14:D14"/>
    <mergeCell ref="B9:D9"/>
    <mergeCell ref="B10:D10"/>
    <mergeCell ref="B11:D11"/>
    <mergeCell ref="B12:D12"/>
    <mergeCell ref="B13:D13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192"/>
  <sheetViews>
    <sheetView topLeftCell="A92" zoomScaleNormal="100" workbookViewId="0">
      <selection activeCell="G92" sqref="G92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23.453125" customWidth="1"/>
    <col min="5" max="5" width="38.90625" customWidth="1"/>
    <col min="6" max="7" width="25.36328125" customWidth="1"/>
    <col min="8" max="8" width="15.6328125" customWidth="1"/>
  </cols>
  <sheetData>
    <row r="1" spans="2:8" ht="18" x14ac:dyDescent="0.35">
      <c r="B1" s="2"/>
      <c r="C1" s="2"/>
      <c r="D1" s="2"/>
      <c r="E1" s="2"/>
      <c r="F1" s="2"/>
      <c r="G1" s="2"/>
      <c r="H1" s="3"/>
    </row>
    <row r="2" spans="2:8" ht="15.5" x14ac:dyDescent="0.35">
      <c r="B2" s="233" t="s">
        <v>55</v>
      </c>
      <c r="C2" s="233"/>
      <c r="D2" s="233"/>
      <c r="E2" s="233"/>
      <c r="F2" s="233"/>
      <c r="G2" s="233"/>
      <c r="H2" s="233"/>
    </row>
    <row r="3" spans="2:8" ht="18" x14ac:dyDescent="0.35">
      <c r="B3" s="36"/>
      <c r="C3" s="36"/>
      <c r="D3" s="36"/>
      <c r="E3" s="36"/>
      <c r="F3" s="36"/>
      <c r="G3" s="36"/>
      <c r="H3" s="37"/>
    </row>
    <row r="4" spans="2:8" ht="26" x14ac:dyDescent="0.35">
      <c r="B4" s="234" t="s">
        <v>6</v>
      </c>
      <c r="C4" s="235"/>
      <c r="D4" s="235"/>
      <c r="E4" s="236"/>
      <c r="F4" s="145" t="s">
        <v>249</v>
      </c>
      <c r="G4" s="145" t="s">
        <v>250</v>
      </c>
      <c r="H4" s="145" t="s">
        <v>42</v>
      </c>
    </row>
    <row r="5" spans="2:8" s="24" customFormat="1" ht="22.25" customHeight="1" x14ac:dyDescent="0.25">
      <c r="B5" s="237">
        <v>1</v>
      </c>
      <c r="C5" s="238"/>
      <c r="D5" s="238"/>
      <c r="E5" s="239"/>
      <c r="F5" s="146">
        <v>2</v>
      </c>
      <c r="G5" s="146">
        <v>4</v>
      </c>
      <c r="H5" s="146" t="s">
        <v>41</v>
      </c>
    </row>
    <row r="6" spans="2:8" s="24" customFormat="1" ht="20" customHeight="1" x14ac:dyDescent="0.25">
      <c r="B6" s="147">
        <v>18651</v>
      </c>
      <c r="C6" s="253" t="s">
        <v>229</v>
      </c>
      <c r="D6" s="253"/>
      <c r="E6" s="254"/>
      <c r="F6" s="148"/>
      <c r="G6" s="146"/>
      <c r="H6" s="146"/>
    </row>
    <row r="7" spans="2:8" s="24" customFormat="1" ht="20" customHeight="1" x14ac:dyDescent="0.25">
      <c r="B7" s="252" t="s">
        <v>228</v>
      </c>
      <c r="C7" s="238"/>
      <c r="D7" s="238"/>
      <c r="E7" s="239"/>
      <c r="F7" s="149">
        <f t="shared" ref="F7:G7" si="0">SUM(F8:F14)</f>
        <v>2133581.9299999997</v>
      </c>
      <c r="G7" s="150">
        <f t="shared" si="0"/>
        <v>1030949.4200000002</v>
      </c>
      <c r="H7" s="151">
        <f t="shared" ref="H7:H16" si="1">G7/F7*100</f>
        <v>48.320123333627983</v>
      </c>
    </row>
    <row r="8" spans="2:8" s="24" customFormat="1" ht="25.25" customHeight="1" x14ac:dyDescent="0.25">
      <c r="B8" s="255">
        <v>1</v>
      </c>
      <c r="C8" s="256"/>
      <c r="D8" s="257"/>
      <c r="E8" s="19" t="s">
        <v>173</v>
      </c>
      <c r="F8" s="4">
        <f>F17+F81+F86+F183</f>
        <v>156920</v>
      </c>
      <c r="G8" s="134">
        <f>G17+G81+G86+G183</f>
        <v>81873.78</v>
      </c>
      <c r="H8" s="135">
        <f t="shared" si="1"/>
        <v>52.175490695896002</v>
      </c>
    </row>
    <row r="9" spans="2:8" s="24" customFormat="1" ht="23" customHeight="1" x14ac:dyDescent="0.25">
      <c r="B9" s="255">
        <v>3</v>
      </c>
      <c r="C9" s="256"/>
      <c r="D9" s="257"/>
      <c r="E9" s="48" t="s">
        <v>230</v>
      </c>
      <c r="F9" s="4">
        <f>F134+F163</f>
        <v>63148</v>
      </c>
      <c r="G9" s="134">
        <f>G134+G163</f>
        <v>1476.24</v>
      </c>
      <c r="H9" s="135">
        <f t="shared" si="1"/>
        <v>2.3377462469120163</v>
      </c>
    </row>
    <row r="10" spans="2:8" s="24" customFormat="1" ht="23" customHeight="1" x14ac:dyDescent="0.25">
      <c r="B10" s="255">
        <v>4</v>
      </c>
      <c r="C10" s="256"/>
      <c r="D10" s="257"/>
      <c r="E10" s="49" t="s">
        <v>159</v>
      </c>
      <c r="F10" s="4">
        <f>F40+F70+F75+F186</f>
        <v>198279.93</v>
      </c>
      <c r="G10" s="134">
        <f>G40+G70+G75+G186</f>
        <v>84384.59</v>
      </c>
      <c r="H10" s="135">
        <f t="shared" si="1"/>
        <v>42.558311373218658</v>
      </c>
    </row>
    <row r="11" spans="2:8" s="24" customFormat="1" ht="21.65" customHeight="1" x14ac:dyDescent="0.25">
      <c r="B11" s="255">
        <v>5</v>
      </c>
      <c r="C11" s="256"/>
      <c r="D11" s="257"/>
      <c r="E11" s="49" t="s">
        <v>168</v>
      </c>
      <c r="F11" s="4"/>
      <c r="G11" s="134"/>
      <c r="H11" s="135" t="e">
        <f t="shared" si="1"/>
        <v>#DIV/0!</v>
      </c>
    </row>
    <row r="12" spans="2:8" s="24" customFormat="1" ht="23" customHeight="1" x14ac:dyDescent="0.25">
      <c r="B12" s="255">
        <v>5</v>
      </c>
      <c r="C12" s="256"/>
      <c r="D12" s="257"/>
      <c r="E12" s="50" t="s">
        <v>232</v>
      </c>
      <c r="F12" s="4">
        <f>F21+F110+F178+F189</f>
        <v>1651022</v>
      </c>
      <c r="G12" s="134">
        <f>G21+G110+G178+G189</f>
        <v>850391.49000000011</v>
      </c>
      <c r="H12" s="135">
        <f t="shared" si="1"/>
        <v>51.506975073621078</v>
      </c>
    </row>
    <row r="13" spans="2:8" s="24" customFormat="1" ht="25.25" customHeight="1" x14ac:dyDescent="0.25">
      <c r="B13" s="255">
        <v>5</v>
      </c>
      <c r="C13" s="256"/>
      <c r="D13" s="257"/>
      <c r="E13" s="19" t="s">
        <v>231</v>
      </c>
      <c r="F13" s="4">
        <f>F90+F101</f>
        <v>56185</v>
      </c>
      <c r="G13" s="134">
        <f>G90+G101</f>
        <v>6466.3900000000012</v>
      </c>
      <c r="H13" s="135">
        <f t="shared" si="1"/>
        <v>11.509103853341642</v>
      </c>
    </row>
    <row r="14" spans="2:8" s="24" customFormat="1" ht="23.4" customHeight="1" x14ac:dyDescent="0.25">
      <c r="B14" s="255">
        <v>6</v>
      </c>
      <c r="C14" s="256"/>
      <c r="D14" s="257"/>
      <c r="E14" s="50" t="s">
        <v>233</v>
      </c>
      <c r="F14" s="4">
        <f>F118+F130</f>
        <v>8027</v>
      </c>
      <c r="G14" s="134">
        <f>G118+G130</f>
        <v>6356.93</v>
      </c>
      <c r="H14" s="135">
        <f t="shared" si="1"/>
        <v>79.194344088700646</v>
      </c>
    </row>
    <row r="15" spans="2:8" s="24" customFormat="1" ht="23.4" customHeight="1" x14ac:dyDescent="0.25">
      <c r="B15" s="240" t="s">
        <v>243</v>
      </c>
      <c r="C15" s="241"/>
      <c r="D15" s="242"/>
      <c r="E15" s="70" t="s">
        <v>151</v>
      </c>
      <c r="F15" s="126">
        <f>F16</f>
        <v>30000</v>
      </c>
      <c r="G15" s="125">
        <f>G16</f>
        <v>0</v>
      </c>
      <c r="H15" s="113">
        <f t="shared" si="1"/>
        <v>0</v>
      </c>
    </row>
    <row r="16" spans="2:8" s="24" customFormat="1" ht="23.4" customHeight="1" x14ac:dyDescent="0.25">
      <c r="B16" s="243" t="s">
        <v>244</v>
      </c>
      <c r="C16" s="244"/>
      <c r="D16" s="245"/>
      <c r="E16" s="71" t="s">
        <v>245</v>
      </c>
      <c r="F16" s="127">
        <f>F18+F37</f>
        <v>30000</v>
      </c>
      <c r="G16" s="128">
        <f>G18+G37</f>
        <v>0</v>
      </c>
      <c r="H16" s="112">
        <f t="shared" si="1"/>
        <v>0</v>
      </c>
    </row>
    <row r="17" spans="2:8" s="24" customFormat="1" ht="23.4" customHeight="1" x14ac:dyDescent="0.25">
      <c r="B17" s="243" t="s">
        <v>172</v>
      </c>
      <c r="C17" s="244"/>
      <c r="D17" s="245"/>
      <c r="E17" s="71" t="s">
        <v>173</v>
      </c>
      <c r="F17" s="127">
        <f>F18</f>
        <v>30000</v>
      </c>
      <c r="G17" s="128">
        <f>G18</f>
        <v>0</v>
      </c>
      <c r="H17" s="112">
        <v>0</v>
      </c>
    </row>
    <row r="18" spans="2:8" s="24" customFormat="1" ht="23.4" customHeight="1" x14ac:dyDescent="0.3">
      <c r="B18" s="267">
        <v>32</v>
      </c>
      <c r="C18" s="268"/>
      <c r="D18" s="269"/>
      <c r="E18" s="73" t="s">
        <v>12</v>
      </c>
      <c r="F18" s="172">
        <v>30000</v>
      </c>
      <c r="G18" s="134"/>
      <c r="H18" s="135"/>
    </row>
    <row r="19" spans="2:8" s="35" customFormat="1" ht="30" customHeight="1" x14ac:dyDescent="0.35">
      <c r="B19" s="240" t="s">
        <v>150</v>
      </c>
      <c r="C19" s="241"/>
      <c r="D19" s="242"/>
      <c r="E19" s="70" t="s">
        <v>151</v>
      </c>
      <c r="F19" s="126">
        <f>F20+F69+F74</f>
        <v>1765185</v>
      </c>
      <c r="G19" s="125">
        <f>G20+G69+G74</f>
        <v>932499.27</v>
      </c>
      <c r="H19" s="113">
        <f t="shared" ref="H19:H21" si="2">G19/F19*100</f>
        <v>52.827282692748923</v>
      </c>
    </row>
    <row r="20" spans="2:8" s="35" customFormat="1" ht="30" customHeight="1" x14ac:dyDescent="0.35">
      <c r="B20" s="243" t="s">
        <v>152</v>
      </c>
      <c r="C20" s="244"/>
      <c r="D20" s="245"/>
      <c r="E20" s="71" t="s">
        <v>153</v>
      </c>
      <c r="F20" s="127">
        <f>F21+F40</f>
        <v>1682697</v>
      </c>
      <c r="G20" s="128">
        <f>G21+G40</f>
        <v>932499.27</v>
      </c>
      <c r="H20" s="112">
        <f t="shared" si="2"/>
        <v>55.416944940176393</v>
      </c>
    </row>
    <row r="21" spans="2:8" s="35" customFormat="1" ht="30" customHeight="1" x14ac:dyDescent="0.35">
      <c r="B21" s="209" t="s">
        <v>154</v>
      </c>
      <c r="C21" s="210"/>
      <c r="D21" s="211"/>
      <c r="E21" s="72" t="s">
        <v>155</v>
      </c>
      <c r="F21" s="114">
        <f>F22+F38</f>
        <v>1566907</v>
      </c>
      <c r="G21" s="115">
        <f>G22+G38</f>
        <v>848114.68</v>
      </c>
      <c r="H21" s="115">
        <f t="shared" si="2"/>
        <v>54.126676311995546</v>
      </c>
    </row>
    <row r="22" spans="2:8" s="35" customFormat="1" ht="30" customHeight="1" x14ac:dyDescent="0.35">
      <c r="B22" s="246">
        <v>3</v>
      </c>
      <c r="C22" s="247"/>
      <c r="D22" s="248"/>
      <c r="E22" s="73" t="s">
        <v>3</v>
      </c>
      <c r="F22" s="96">
        <f>F23+F29+F38</f>
        <v>1566907</v>
      </c>
      <c r="G22" s="97">
        <f>G23+G29</f>
        <v>848114.68</v>
      </c>
      <c r="H22" s="97">
        <f>G22/F22*100</f>
        <v>54.126676311995546</v>
      </c>
    </row>
    <row r="23" spans="2:8" s="35" customFormat="1" ht="21.65" customHeight="1" x14ac:dyDescent="0.35">
      <c r="B23" s="246">
        <v>31</v>
      </c>
      <c r="C23" s="247"/>
      <c r="D23" s="248"/>
      <c r="E23" s="73" t="s">
        <v>4</v>
      </c>
      <c r="F23" s="92">
        <v>1510440</v>
      </c>
      <c r="G23" s="93">
        <f>SUM(G24:G28)</f>
        <v>845412.14</v>
      </c>
      <c r="H23" s="93">
        <f>G23/F23*100</f>
        <v>55.971249437250073</v>
      </c>
    </row>
    <row r="24" spans="2:8" s="35" customFormat="1" ht="21" customHeight="1" x14ac:dyDescent="0.35">
      <c r="B24" s="249">
        <v>3111</v>
      </c>
      <c r="C24" s="250"/>
      <c r="D24" s="251"/>
      <c r="E24" s="7" t="s">
        <v>26</v>
      </c>
      <c r="F24" s="86"/>
      <c r="G24" s="87">
        <v>682414.62</v>
      </c>
      <c r="H24" s="87"/>
    </row>
    <row r="25" spans="2:8" s="35" customFormat="1" ht="21.65" customHeight="1" x14ac:dyDescent="0.35">
      <c r="B25" s="249">
        <v>3113</v>
      </c>
      <c r="C25" s="250"/>
      <c r="D25" s="251"/>
      <c r="E25" s="7" t="s">
        <v>103</v>
      </c>
      <c r="F25" s="86"/>
      <c r="G25" s="87">
        <v>17668.150000000001</v>
      </c>
      <c r="H25" s="87"/>
    </row>
    <row r="26" spans="2:8" s="35" customFormat="1" ht="20.399999999999999" customHeight="1" x14ac:dyDescent="0.35">
      <c r="B26" s="249">
        <v>3114</v>
      </c>
      <c r="C26" s="250"/>
      <c r="D26" s="251"/>
      <c r="E26" s="7" t="s">
        <v>145</v>
      </c>
      <c r="F26" s="86"/>
      <c r="G26" s="87"/>
      <c r="H26" s="87"/>
    </row>
    <row r="27" spans="2:8" s="35" customFormat="1" ht="21" customHeight="1" x14ac:dyDescent="0.35">
      <c r="B27" s="249">
        <v>3121</v>
      </c>
      <c r="C27" s="250"/>
      <c r="D27" s="251"/>
      <c r="E27" s="7" t="s">
        <v>202</v>
      </c>
      <c r="F27" s="86"/>
      <c r="G27" s="87">
        <v>30169.83</v>
      </c>
      <c r="H27" s="87"/>
    </row>
    <row r="28" spans="2:8" s="35" customFormat="1" ht="23.4" customHeight="1" x14ac:dyDescent="0.35">
      <c r="B28" s="249">
        <v>3132</v>
      </c>
      <c r="C28" s="250"/>
      <c r="D28" s="251"/>
      <c r="E28" s="7" t="s">
        <v>146</v>
      </c>
      <c r="F28" s="86"/>
      <c r="G28" s="87">
        <v>115159.54</v>
      </c>
      <c r="H28" s="87"/>
    </row>
    <row r="29" spans="2:8" s="35" customFormat="1" ht="21.65" customHeight="1" x14ac:dyDescent="0.35">
      <c r="B29" s="246">
        <v>32</v>
      </c>
      <c r="C29" s="247"/>
      <c r="D29" s="248"/>
      <c r="E29" s="73" t="s">
        <v>12</v>
      </c>
      <c r="F29" s="92">
        <v>56467</v>
      </c>
      <c r="G29" s="93">
        <f>SUM(G30:G37)</f>
        <v>2702.54</v>
      </c>
      <c r="H29" s="93">
        <f>G29/F29*100</f>
        <v>4.7860520303894312</v>
      </c>
    </row>
    <row r="30" spans="2:8" s="35" customFormat="1" ht="22.25" customHeight="1" x14ac:dyDescent="0.35">
      <c r="B30" s="67">
        <v>3211</v>
      </c>
      <c r="C30" s="68"/>
      <c r="D30" s="69"/>
      <c r="E30" s="26" t="s">
        <v>28</v>
      </c>
      <c r="F30" s="86"/>
      <c r="G30" s="87"/>
      <c r="H30" s="87"/>
    </row>
    <row r="31" spans="2:8" s="35" customFormat="1" ht="20.399999999999999" customHeight="1" x14ac:dyDescent="0.35">
      <c r="B31" s="67">
        <v>3213</v>
      </c>
      <c r="C31" s="68"/>
      <c r="D31" s="69"/>
      <c r="E31" s="7" t="s">
        <v>106</v>
      </c>
      <c r="F31" s="86"/>
      <c r="G31" s="87"/>
      <c r="H31" s="87"/>
    </row>
    <row r="32" spans="2:8" s="35" customFormat="1" ht="24" customHeight="1" x14ac:dyDescent="0.35">
      <c r="B32" s="67">
        <v>3221</v>
      </c>
      <c r="C32" s="68"/>
      <c r="D32" s="69"/>
      <c r="E32" s="7" t="s">
        <v>107</v>
      </c>
      <c r="F32" s="86"/>
      <c r="G32" s="87">
        <v>322.2</v>
      </c>
      <c r="H32" s="87"/>
    </row>
    <row r="33" spans="2:8" s="35" customFormat="1" ht="22.25" customHeight="1" x14ac:dyDescent="0.35">
      <c r="B33" s="67">
        <v>3225</v>
      </c>
      <c r="C33" s="68"/>
      <c r="D33" s="69"/>
      <c r="E33" s="7" t="s">
        <v>112</v>
      </c>
      <c r="F33" s="86"/>
      <c r="G33" s="87">
        <v>173.68</v>
      </c>
      <c r="H33" s="87"/>
    </row>
    <row r="34" spans="2:8" s="35" customFormat="1" ht="23.4" customHeight="1" x14ac:dyDescent="0.35">
      <c r="B34" s="67">
        <v>3235</v>
      </c>
      <c r="C34" s="68"/>
      <c r="D34" s="69"/>
      <c r="E34" s="7" t="s">
        <v>132</v>
      </c>
      <c r="F34" s="86"/>
      <c r="G34" s="87">
        <v>81.09</v>
      </c>
      <c r="H34" s="87"/>
    </row>
    <row r="35" spans="2:8" s="35" customFormat="1" ht="20" customHeight="1" x14ac:dyDescent="0.35">
      <c r="B35" s="67">
        <v>3293</v>
      </c>
      <c r="C35" s="68"/>
      <c r="D35" s="69"/>
      <c r="E35" s="7" t="s">
        <v>139</v>
      </c>
      <c r="F35" s="86"/>
      <c r="G35" s="87">
        <v>165.57</v>
      </c>
      <c r="H35" s="87"/>
    </row>
    <row r="36" spans="2:8" s="35" customFormat="1" ht="18.649999999999999" customHeight="1" x14ac:dyDescent="0.35">
      <c r="B36" s="67">
        <v>3295</v>
      </c>
      <c r="C36" s="68"/>
      <c r="D36" s="69"/>
      <c r="E36" s="69" t="s">
        <v>141</v>
      </c>
      <c r="F36" s="86"/>
      <c r="G36" s="87">
        <v>1960</v>
      </c>
      <c r="H36" s="87"/>
    </row>
    <row r="37" spans="2:8" s="35" customFormat="1" ht="20.399999999999999" customHeight="1" x14ac:dyDescent="0.35">
      <c r="B37" s="67">
        <v>3299</v>
      </c>
      <c r="C37" s="68"/>
      <c r="D37" s="69"/>
      <c r="E37" s="69" t="s">
        <v>143</v>
      </c>
      <c r="F37" s="86"/>
      <c r="G37" s="87"/>
      <c r="H37" s="87"/>
    </row>
    <row r="38" spans="2:8" s="35" customFormat="1" ht="20" customHeight="1" x14ac:dyDescent="0.35">
      <c r="B38" s="94">
        <v>42</v>
      </c>
      <c r="C38" s="95"/>
      <c r="D38" s="73"/>
      <c r="E38" s="73" t="s">
        <v>156</v>
      </c>
      <c r="F38" s="92"/>
      <c r="G38" s="93">
        <f>SUM(G39)</f>
        <v>0</v>
      </c>
      <c r="H38" s="93"/>
    </row>
    <row r="39" spans="2:8" s="35" customFormat="1" ht="21" customHeight="1" x14ac:dyDescent="0.35">
      <c r="B39" s="67">
        <v>4241</v>
      </c>
      <c r="C39" s="68"/>
      <c r="D39" s="69"/>
      <c r="E39" s="69" t="s">
        <v>156</v>
      </c>
      <c r="F39" s="86"/>
      <c r="G39" s="87"/>
      <c r="H39" s="87"/>
    </row>
    <row r="40" spans="2:8" s="35" customFormat="1" ht="22.25" customHeight="1" x14ac:dyDescent="0.35">
      <c r="B40" s="209" t="s">
        <v>158</v>
      </c>
      <c r="C40" s="210"/>
      <c r="D40" s="211"/>
      <c r="E40" s="72" t="s">
        <v>159</v>
      </c>
      <c r="F40" s="165">
        <f>F41</f>
        <v>115790</v>
      </c>
      <c r="G40" s="166">
        <f>G41</f>
        <v>84384.59</v>
      </c>
      <c r="H40" s="166">
        <f>G40/F40*100</f>
        <v>72.877269194230934</v>
      </c>
    </row>
    <row r="41" spans="2:8" s="35" customFormat="1" ht="20" customHeight="1" x14ac:dyDescent="0.35">
      <c r="B41" s="258" t="s">
        <v>160</v>
      </c>
      <c r="C41" s="259"/>
      <c r="D41" s="260"/>
      <c r="E41" s="73" t="s">
        <v>3</v>
      </c>
      <c r="F41" s="92">
        <f>F42+F67</f>
        <v>115790</v>
      </c>
      <c r="G41" s="93">
        <f>G42+G67</f>
        <v>84384.59</v>
      </c>
      <c r="H41" s="93">
        <f>G41/F41*100</f>
        <v>72.877269194230934</v>
      </c>
    </row>
    <row r="42" spans="2:8" s="35" customFormat="1" ht="19.25" customHeight="1" x14ac:dyDescent="0.35">
      <c r="B42" s="94">
        <v>32</v>
      </c>
      <c r="C42" s="74"/>
      <c r="D42" s="75"/>
      <c r="E42" s="73" t="s">
        <v>12</v>
      </c>
      <c r="F42" s="92">
        <v>114390</v>
      </c>
      <c r="G42" s="93">
        <f>SUM(G43:G66)</f>
        <v>83532.319999999992</v>
      </c>
      <c r="H42" s="93">
        <f>G42/F42*100</f>
        <v>73.024145467261121</v>
      </c>
    </row>
    <row r="43" spans="2:8" s="35" customFormat="1" ht="15" customHeight="1" x14ac:dyDescent="0.35">
      <c r="B43" s="249">
        <v>3211</v>
      </c>
      <c r="C43" s="250"/>
      <c r="D43" s="251"/>
      <c r="E43" s="26" t="s">
        <v>28</v>
      </c>
      <c r="F43" s="86"/>
      <c r="G43" s="87">
        <v>13320.82</v>
      </c>
      <c r="H43" s="87"/>
    </row>
    <row r="44" spans="2:8" s="35" customFormat="1" ht="20.399999999999999" customHeight="1" x14ac:dyDescent="0.35">
      <c r="B44" s="230">
        <v>3212</v>
      </c>
      <c r="C44" s="231"/>
      <c r="D44" s="232"/>
      <c r="E44" s="7" t="s">
        <v>105</v>
      </c>
      <c r="F44" s="86"/>
      <c r="G44" s="87">
        <v>17423.34</v>
      </c>
      <c r="H44" s="87"/>
    </row>
    <row r="45" spans="2:8" s="35" customFormat="1" ht="18" customHeight="1" x14ac:dyDescent="0.35">
      <c r="B45" s="230">
        <v>3213</v>
      </c>
      <c r="C45" s="231"/>
      <c r="D45" s="232"/>
      <c r="E45" s="8" t="s">
        <v>106</v>
      </c>
      <c r="F45" s="86"/>
      <c r="G45" s="87">
        <v>1239.44</v>
      </c>
      <c r="H45" s="87"/>
    </row>
    <row r="46" spans="2:8" s="35" customFormat="1" ht="18" customHeight="1" x14ac:dyDescent="0.35">
      <c r="B46" s="230">
        <v>3221</v>
      </c>
      <c r="C46" s="231"/>
      <c r="D46" s="232"/>
      <c r="E46" s="8" t="s">
        <v>107</v>
      </c>
      <c r="F46" s="86"/>
      <c r="G46" s="87">
        <v>5732.45</v>
      </c>
      <c r="H46" s="87"/>
    </row>
    <row r="47" spans="2:8" s="35" customFormat="1" ht="18" customHeight="1" x14ac:dyDescent="0.35">
      <c r="B47" s="230">
        <v>3223</v>
      </c>
      <c r="C47" s="231"/>
      <c r="D47" s="232"/>
      <c r="E47" s="8" t="s">
        <v>110</v>
      </c>
      <c r="F47" s="86"/>
      <c r="G47" s="87">
        <v>9289.2800000000007</v>
      </c>
      <c r="H47" s="87"/>
    </row>
    <row r="48" spans="2:8" s="35" customFormat="1" x14ac:dyDescent="0.35">
      <c r="B48" s="230">
        <v>3224</v>
      </c>
      <c r="C48" s="231"/>
      <c r="D48" s="232"/>
      <c r="E48" s="8" t="s">
        <v>111</v>
      </c>
      <c r="F48" s="86"/>
      <c r="G48" s="87">
        <v>1161.1099999999999</v>
      </c>
      <c r="H48" s="87"/>
    </row>
    <row r="49" spans="2:8" s="35" customFormat="1" x14ac:dyDescent="0.35">
      <c r="B49" s="108">
        <v>3225</v>
      </c>
      <c r="C49" s="109"/>
      <c r="D49" s="91"/>
      <c r="E49" s="8" t="s">
        <v>112</v>
      </c>
      <c r="F49" s="86"/>
      <c r="G49" s="87">
        <v>77</v>
      </c>
      <c r="H49" s="87"/>
    </row>
    <row r="50" spans="2:8" s="35" customFormat="1" x14ac:dyDescent="0.35">
      <c r="B50" s="108">
        <v>3227</v>
      </c>
      <c r="C50" s="109"/>
      <c r="D50" s="91"/>
      <c r="E50" s="8" t="s">
        <v>248</v>
      </c>
      <c r="F50" s="86"/>
      <c r="G50" s="87">
        <v>310.63</v>
      </c>
      <c r="H50" s="87"/>
    </row>
    <row r="51" spans="2:8" s="35" customFormat="1" ht="17.399999999999999" customHeight="1" x14ac:dyDescent="0.35">
      <c r="B51" s="230">
        <v>3231</v>
      </c>
      <c r="C51" s="231"/>
      <c r="D51" s="232"/>
      <c r="E51" s="8" t="s">
        <v>128</v>
      </c>
      <c r="F51" s="86"/>
      <c r="G51" s="87">
        <v>3643.07</v>
      </c>
      <c r="H51" s="87"/>
    </row>
    <row r="52" spans="2:8" s="35" customFormat="1" ht="18.649999999999999" customHeight="1" x14ac:dyDescent="0.35">
      <c r="B52" s="230">
        <v>3232</v>
      </c>
      <c r="C52" s="231"/>
      <c r="D52" s="232"/>
      <c r="E52" s="8" t="s">
        <v>129</v>
      </c>
      <c r="F52" s="86"/>
      <c r="G52" s="87">
        <v>1449.05</v>
      </c>
      <c r="H52" s="87"/>
    </row>
    <row r="53" spans="2:8" s="35" customFormat="1" ht="19.25" customHeight="1" x14ac:dyDescent="0.35">
      <c r="B53" s="230">
        <v>3233</v>
      </c>
      <c r="C53" s="231"/>
      <c r="D53" s="232"/>
      <c r="E53" s="8" t="s">
        <v>130</v>
      </c>
      <c r="F53" s="86"/>
      <c r="G53" s="87">
        <v>322.44</v>
      </c>
      <c r="H53" s="87"/>
    </row>
    <row r="54" spans="2:8" s="35" customFormat="1" ht="18.649999999999999" customHeight="1" x14ac:dyDescent="0.35">
      <c r="B54" s="230">
        <v>3234</v>
      </c>
      <c r="C54" s="231"/>
      <c r="D54" s="232"/>
      <c r="E54" s="8" t="s">
        <v>131</v>
      </c>
      <c r="F54" s="86"/>
      <c r="G54" s="87">
        <v>4762.93</v>
      </c>
      <c r="H54" s="87"/>
    </row>
    <row r="55" spans="2:8" s="35" customFormat="1" ht="18.649999999999999" customHeight="1" x14ac:dyDescent="0.35">
      <c r="B55" s="230">
        <v>3235</v>
      </c>
      <c r="C55" s="231"/>
      <c r="D55" s="232"/>
      <c r="E55" s="8" t="s">
        <v>132</v>
      </c>
      <c r="F55" s="86"/>
      <c r="G55" s="87">
        <v>7221.28</v>
      </c>
      <c r="H55" s="87"/>
    </row>
    <row r="56" spans="2:8" s="35" customFormat="1" ht="21" customHeight="1" x14ac:dyDescent="0.35">
      <c r="B56" s="230">
        <v>3236</v>
      </c>
      <c r="C56" s="231"/>
      <c r="D56" s="232"/>
      <c r="E56" s="8" t="s">
        <v>133</v>
      </c>
      <c r="F56" s="86"/>
      <c r="G56" s="87">
        <v>3280</v>
      </c>
      <c r="H56" s="87"/>
    </row>
    <row r="57" spans="2:8" s="35" customFormat="1" ht="18" customHeight="1" x14ac:dyDescent="0.35">
      <c r="B57" s="230">
        <v>3237</v>
      </c>
      <c r="C57" s="231"/>
      <c r="D57" s="232"/>
      <c r="E57" s="8" t="s">
        <v>134</v>
      </c>
      <c r="F57" s="86"/>
      <c r="G57" s="87"/>
      <c r="H57" s="87"/>
    </row>
    <row r="58" spans="2:8" s="35" customFormat="1" ht="15.65" customHeight="1" x14ac:dyDescent="0.35">
      <c r="B58" s="230">
        <v>3238</v>
      </c>
      <c r="C58" s="231"/>
      <c r="D58" s="232"/>
      <c r="E58" s="8" t="s">
        <v>135</v>
      </c>
      <c r="F58" s="86"/>
      <c r="G58" s="87">
        <v>6492.68</v>
      </c>
      <c r="H58" s="87"/>
    </row>
    <row r="59" spans="2:8" s="35" customFormat="1" ht="16.25" customHeight="1" x14ac:dyDescent="0.35">
      <c r="B59" s="230">
        <v>3239</v>
      </c>
      <c r="C59" s="231"/>
      <c r="D59" s="232"/>
      <c r="E59" s="8" t="s">
        <v>136</v>
      </c>
      <c r="F59" s="86"/>
      <c r="G59" s="87">
        <v>3493.07</v>
      </c>
      <c r="H59" s="87"/>
    </row>
    <row r="60" spans="2:8" s="35" customFormat="1" ht="17" customHeight="1" x14ac:dyDescent="0.35">
      <c r="B60" s="249">
        <v>3241</v>
      </c>
      <c r="C60" s="250"/>
      <c r="D60" s="251"/>
      <c r="E60" s="7" t="s">
        <v>137</v>
      </c>
      <c r="F60" s="86"/>
      <c r="G60" s="87">
        <v>1783.37</v>
      </c>
      <c r="H60" s="87"/>
    </row>
    <row r="61" spans="2:8" s="35" customFormat="1" ht="19.25" customHeight="1" x14ac:dyDescent="0.35">
      <c r="B61" s="230">
        <v>3292</v>
      </c>
      <c r="C61" s="231"/>
      <c r="D61" s="232"/>
      <c r="E61" s="91" t="s">
        <v>138</v>
      </c>
      <c r="F61" s="86"/>
      <c r="G61" s="87">
        <v>2003.46</v>
      </c>
      <c r="H61" s="87"/>
    </row>
    <row r="62" spans="2:8" s="35" customFormat="1" ht="17" customHeight="1" x14ac:dyDescent="0.35">
      <c r="B62" s="230">
        <v>3293</v>
      </c>
      <c r="C62" s="231"/>
      <c r="D62" s="232"/>
      <c r="E62" s="91" t="s">
        <v>139</v>
      </c>
      <c r="F62" s="86"/>
      <c r="G62" s="87"/>
      <c r="H62" s="87"/>
    </row>
    <row r="63" spans="2:8" s="35" customFormat="1" ht="20" customHeight="1" x14ac:dyDescent="0.35">
      <c r="B63" s="264">
        <v>3294</v>
      </c>
      <c r="C63" s="265"/>
      <c r="D63" s="266"/>
      <c r="E63" s="69" t="s">
        <v>140</v>
      </c>
      <c r="F63" s="86"/>
      <c r="G63" s="87">
        <v>95</v>
      </c>
      <c r="H63" s="87"/>
    </row>
    <row r="64" spans="2:8" s="35" customFormat="1" ht="15" customHeight="1" x14ac:dyDescent="0.35">
      <c r="B64" s="264">
        <v>3295</v>
      </c>
      <c r="C64" s="265"/>
      <c r="D64" s="266"/>
      <c r="E64" s="69" t="s">
        <v>141</v>
      </c>
      <c r="F64" s="86"/>
      <c r="G64" s="87">
        <v>112.81</v>
      </c>
      <c r="H64" s="87"/>
    </row>
    <row r="65" spans="2:8" s="35" customFormat="1" ht="14.4" customHeight="1" x14ac:dyDescent="0.35">
      <c r="B65" s="264">
        <v>3296</v>
      </c>
      <c r="C65" s="265"/>
      <c r="D65" s="266"/>
      <c r="E65" s="69" t="s">
        <v>142</v>
      </c>
      <c r="F65" s="86"/>
      <c r="G65" s="87"/>
      <c r="H65" s="87"/>
    </row>
    <row r="66" spans="2:8" s="35" customFormat="1" ht="17" customHeight="1" x14ac:dyDescent="0.35">
      <c r="B66" s="264">
        <v>3299</v>
      </c>
      <c r="C66" s="265"/>
      <c r="D66" s="266"/>
      <c r="E66" s="69" t="s">
        <v>143</v>
      </c>
      <c r="F66" s="86"/>
      <c r="G66" s="87">
        <v>319.08999999999997</v>
      </c>
      <c r="H66" s="87"/>
    </row>
    <row r="67" spans="2:8" s="35" customFormat="1" ht="19.25" customHeight="1" x14ac:dyDescent="0.35">
      <c r="B67" s="94">
        <v>34</v>
      </c>
      <c r="C67" s="95"/>
      <c r="D67" s="73"/>
      <c r="E67" s="73" t="s">
        <v>116</v>
      </c>
      <c r="F67" s="92">
        <v>1400</v>
      </c>
      <c r="G67" s="93">
        <f>G68</f>
        <v>852.27</v>
      </c>
      <c r="H67" s="87">
        <f>G67/F67*100</f>
        <v>60.876428571428562</v>
      </c>
    </row>
    <row r="68" spans="2:8" s="35" customFormat="1" ht="17" customHeight="1" x14ac:dyDescent="0.35">
      <c r="B68" s="230">
        <v>3431</v>
      </c>
      <c r="C68" s="231"/>
      <c r="D68" s="232"/>
      <c r="E68" s="8" t="s">
        <v>144</v>
      </c>
      <c r="F68" s="86"/>
      <c r="G68" s="87">
        <v>852.27</v>
      </c>
      <c r="H68" s="87"/>
    </row>
    <row r="69" spans="2:8" x14ac:dyDescent="0.35">
      <c r="B69" s="273" t="s">
        <v>161</v>
      </c>
      <c r="C69" s="244"/>
      <c r="D69" s="245"/>
      <c r="E69" s="82" t="s">
        <v>162</v>
      </c>
      <c r="F69" s="121">
        <f t="shared" ref="F69:G71" si="3">F70</f>
        <v>34675</v>
      </c>
      <c r="G69" s="121">
        <f t="shared" si="3"/>
        <v>0</v>
      </c>
      <c r="H69" s="167">
        <f>G69/F69*100</f>
        <v>0</v>
      </c>
    </row>
    <row r="70" spans="2:8" x14ac:dyDescent="0.35">
      <c r="B70" s="261" t="s">
        <v>158</v>
      </c>
      <c r="C70" s="262"/>
      <c r="D70" s="263"/>
      <c r="E70" s="83" t="s">
        <v>159</v>
      </c>
      <c r="F70" s="168">
        <f t="shared" si="3"/>
        <v>34675</v>
      </c>
      <c r="G70" s="168">
        <f t="shared" si="3"/>
        <v>0</v>
      </c>
      <c r="H70" s="169">
        <f>G70/F70*100</f>
        <v>0</v>
      </c>
    </row>
    <row r="71" spans="2:8" x14ac:dyDescent="0.35">
      <c r="B71" s="212" t="s">
        <v>160</v>
      </c>
      <c r="C71" s="213"/>
      <c r="D71" s="214"/>
      <c r="E71" s="68" t="s">
        <v>3</v>
      </c>
      <c r="F71" s="63">
        <f t="shared" si="3"/>
        <v>34675</v>
      </c>
      <c r="G71" s="63">
        <f t="shared" si="3"/>
        <v>0</v>
      </c>
      <c r="H71" s="25">
        <f>G71/F71*100</f>
        <v>0</v>
      </c>
    </row>
    <row r="72" spans="2:8" x14ac:dyDescent="0.35">
      <c r="B72" s="264">
        <v>32</v>
      </c>
      <c r="C72" s="265"/>
      <c r="D72" s="266"/>
      <c r="E72" s="68" t="s">
        <v>12</v>
      </c>
      <c r="F72" s="63">
        <v>34675</v>
      </c>
      <c r="G72" s="63">
        <f>G73</f>
        <v>0</v>
      </c>
      <c r="H72" s="25">
        <f>G72/F72*100</f>
        <v>0</v>
      </c>
    </row>
    <row r="73" spans="2:8" x14ac:dyDescent="0.35">
      <c r="B73" s="67">
        <v>3231</v>
      </c>
      <c r="C73" s="68"/>
      <c r="D73" s="69"/>
      <c r="E73" s="68" t="s">
        <v>129</v>
      </c>
      <c r="F73" s="25"/>
      <c r="G73" s="63"/>
      <c r="H73" s="25"/>
    </row>
    <row r="74" spans="2:8" x14ac:dyDescent="0.35">
      <c r="B74" s="243" t="s">
        <v>163</v>
      </c>
      <c r="C74" s="244"/>
      <c r="D74" s="245"/>
      <c r="E74" s="81" t="s">
        <v>164</v>
      </c>
      <c r="F74" s="104">
        <f>F75</f>
        <v>47813</v>
      </c>
      <c r="G74" s="104">
        <f>G75</f>
        <v>0</v>
      </c>
      <c r="H74" s="102">
        <f t="shared" ref="H74:H78" si="4">G74/F74*100</f>
        <v>0</v>
      </c>
    </row>
    <row r="75" spans="2:8" x14ac:dyDescent="0.35">
      <c r="B75" s="209" t="s">
        <v>158</v>
      </c>
      <c r="C75" s="210"/>
      <c r="D75" s="211"/>
      <c r="E75" s="83" t="s">
        <v>159</v>
      </c>
      <c r="F75" s="101">
        <f>F76</f>
        <v>47813</v>
      </c>
      <c r="G75" s="101">
        <f>G76</f>
        <v>0</v>
      </c>
      <c r="H75" s="99">
        <f t="shared" si="4"/>
        <v>0</v>
      </c>
    </row>
    <row r="76" spans="2:8" x14ac:dyDescent="0.35">
      <c r="B76" s="264">
        <v>4</v>
      </c>
      <c r="C76" s="265"/>
      <c r="D76" s="266"/>
      <c r="E76" s="68" t="s">
        <v>165</v>
      </c>
      <c r="F76" s="63">
        <f>SUM(F77:F78)</f>
        <v>47813</v>
      </c>
      <c r="G76" s="63">
        <f>SUM(G77:G78)</f>
        <v>0</v>
      </c>
      <c r="H76" s="25">
        <f t="shared" si="4"/>
        <v>0</v>
      </c>
    </row>
    <row r="77" spans="2:8" x14ac:dyDescent="0.35">
      <c r="B77" s="264">
        <v>42</v>
      </c>
      <c r="C77" s="265"/>
      <c r="D77" s="266"/>
      <c r="E77" s="68" t="s">
        <v>166</v>
      </c>
      <c r="F77" s="25"/>
      <c r="G77" s="63"/>
      <c r="H77" s="25"/>
    </row>
    <row r="78" spans="2:8" x14ac:dyDescent="0.35">
      <c r="B78" s="264">
        <v>45</v>
      </c>
      <c r="C78" s="265"/>
      <c r="D78" s="266"/>
      <c r="E78" s="68" t="s">
        <v>167</v>
      </c>
      <c r="F78" s="63">
        <v>47813</v>
      </c>
      <c r="G78" s="63"/>
      <c r="H78" s="25">
        <f t="shared" si="4"/>
        <v>0</v>
      </c>
    </row>
    <row r="79" spans="2:8" ht="15.5" x14ac:dyDescent="0.35">
      <c r="B79" s="240" t="s">
        <v>169</v>
      </c>
      <c r="C79" s="241"/>
      <c r="D79" s="242"/>
      <c r="E79" s="98" t="s">
        <v>236</v>
      </c>
      <c r="F79" s="129">
        <f>F80+F85+F109+F117+F133+F177+F182</f>
        <v>338396.93</v>
      </c>
      <c r="G79" s="129">
        <f>G80+G85+G109+G117+G133+G177+G182</f>
        <v>98450.150000000009</v>
      </c>
      <c r="H79" s="171">
        <f>G79/F79*100</f>
        <v>29.093097859959904</v>
      </c>
    </row>
    <row r="80" spans="2:8" ht="15.5" x14ac:dyDescent="0.35">
      <c r="B80" s="243" t="s">
        <v>170</v>
      </c>
      <c r="C80" s="244"/>
      <c r="D80" s="245"/>
      <c r="E80" s="84" t="s">
        <v>171</v>
      </c>
      <c r="F80" s="104">
        <f t="shared" ref="F80:G82" si="5">F81</f>
        <v>5606</v>
      </c>
      <c r="G80" s="104">
        <f t="shared" si="5"/>
        <v>5605.59</v>
      </c>
      <c r="H80" s="130">
        <f t="shared" ref="H80:H83" si="6">G80/F80*100</f>
        <v>99.992686407420621</v>
      </c>
    </row>
    <row r="81" spans="2:8" x14ac:dyDescent="0.35">
      <c r="B81" s="209" t="s">
        <v>172</v>
      </c>
      <c r="C81" s="210"/>
      <c r="D81" s="211"/>
      <c r="E81" s="83" t="s">
        <v>173</v>
      </c>
      <c r="F81" s="101">
        <f t="shared" si="5"/>
        <v>5606</v>
      </c>
      <c r="G81" s="101">
        <f t="shared" si="5"/>
        <v>5605.59</v>
      </c>
      <c r="H81" s="131">
        <f t="shared" si="6"/>
        <v>99.992686407420621</v>
      </c>
    </row>
    <row r="82" spans="2:8" x14ac:dyDescent="0.35">
      <c r="B82" s="212" t="s">
        <v>160</v>
      </c>
      <c r="C82" s="213"/>
      <c r="D82" s="214"/>
      <c r="E82" s="68" t="s">
        <v>3</v>
      </c>
      <c r="F82" s="63">
        <f t="shared" si="5"/>
        <v>5606</v>
      </c>
      <c r="G82" s="63">
        <f t="shared" si="5"/>
        <v>5605.59</v>
      </c>
      <c r="H82" s="59">
        <f t="shared" si="6"/>
        <v>99.992686407420621</v>
      </c>
    </row>
    <row r="83" spans="2:8" x14ac:dyDescent="0.35">
      <c r="B83" s="264">
        <v>32</v>
      </c>
      <c r="C83" s="265"/>
      <c r="D83" s="266"/>
      <c r="E83" s="68" t="s">
        <v>12</v>
      </c>
      <c r="F83" s="63">
        <v>5606</v>
      </c>
      <c r="G83" s="63">
        <f>G84</f>
        <v>5605.59</v>
      </c>
      <c r="H83" s="59">
        <f t="shared" si="6"/>
        <v>99.992686407420621</v>
      </c>
    </row>
    <row r="84" spans="2:8" x14ac:dyDescent="0.35">
      <c r="B84" s="67">
        <v>3299</v>
      </c>
      <c r="C84" s="68"/>
      <c r="D84" s="69"/>
      <c r="E84" s="100" t="s">
        <v>143</v>
      </c>
      <c r="F84" s="25"/>
      <c r="G84" s="63">
        <v>5605.59</v>
      </c>
      <c r="H84" s="25"/>
    </row>
    <row r="85" spans="2:8" ht="15.5" x14ac:dyDescent="0.35">
      <c r="B85" s="243" t="s">
        <v>174</v>
      </c>
      <c r="C85" s="244"/>
      <c r="D85" s="245"/>
      <c r="E85" s="103" t="s">
        <v>175</v>
      </c>
      <c r="F85" s="121">
        <f>F86+F90+F101</f>
        <v>59499</v>
      </c>
      <c r="G85" s="121">
        <f>G86+G90+G101</f>
        <v>6466.3900000000012</v>
      </c>
      <c r="H85" s="132">
        <f t="shared" ref="H85:H91" si="7">G85/F85*100</f>
        <v>10.868065009495959</v>
      </c>
    </row>
    <row r="86" spans="2:8" x14ac:dyDescent="0.35">
      <c r="B86" s="209" t="s">
        <v>172</v>
      </c>
      <c r="C86" s="210"/>
      <c r="D86" s="211"/>
      <c r="E86" s="83" t="s">
        <v>173</v>
      </c>
      <c r="F86" s="168">
        <f>F87</f>
        <v>3314</v>
      </c>
      <c r="G86" s="168">
        <f>G87</f>
        <v>0</v>
      </c>
      <c r="H86" s="170">
        <f t="shared" si="7"/>
        <v>0</v>
      </c>
    </row>
    <row r="87" spans="2:8" x14ac:dyDescent="0.35">
      <c r="B87" s="212" t="s">
        <v>160</v>
      </c>
      <c r="C87" s="213"/>
      <c r="D87" s="214"/>
      <c r="E87" s="68" t="s">
        <v>3</v>
      </c>
      <c r="F87" s="63">
        <f>F88</f>
        <v>3314</v>
      </c>
      <c r="G87" s="63">
        <f>G88</f>
        <v>0</v>
      </c>
      <c r="H87" s="59">
        <f t="shared" si="7"/>
        <v>0</v>
      </c>
    </row>
    <row r="88" spans="2:8" x14ac:dyDescent="0.35">
      <c r="B88" s="67">
        <v>32</v>
      </c>
      <c r="C88" s="74"/>
      <c r="D88" s="75"/>
      <c r="E88" s="68" t="s">
        <v>12</v>
      </c>
      <c r="F88" s="63">
        <v>3314</v>
      </c>
      <c r="G88" s="63">
        <f>G89</f>
        <v>0</v>
      </c>
      <c r="H88" s="59">
        <f t="shared" si="7"/>
        <v>0</v>
      </c>
    </row>
    <row r="89" spans="2:8" x14ac:dyDescent="0.35">
      <c r="B89" s="67">
        <v>3299</v>
      </c>
      <c r="C89" s="74"/>
      <c r="D89" s="75"/>
      <c r="E89" s="68" t="s">
        <v>143</v>
      </c>
      <c r="F89" s="63"/>
      <c r="G89" s="63"/>
      <c r="H89" s="25"/>
    </row>
    <row r="90" spans="2:8" x14ac:dyDescent="0.35">
      <c r="B90" s="209" t="s">
        <v>176</v>
      </c>
      <c r="C90" s="210"/>
      <c r="D90" s="211"/>
      <c r="E90" s="83" t="s">
        <v>177</v>
      </c>
      <c r="F90" s="101">
        <f>F91+F97</f>
        <v>49714</v>
      </c>
      <c r="G90" s="101">
        <f>G91+G97</f>
        <v>0</v>
      </c>
      <c r="H90" s="131">
        <f t="shared" si="7"/>
        <v>0</v>
      </c>
    </row>
    <row r="91" spans="2:8" x14ac:dyDescent="0.35">
      <c r="B91" s="215" t="s">
        <v>178</v>
      </c>
      <c r="C91" s="216"/>
      <c r="D91" s="217"/>
      <c r="E91" s="85" t="s">
        <v>12</v>
      </c>
      <c r="F91" s="63">
        <v>46714</v>
      </c>
      <c r="G91" s="63">
        <f>SUM(G92:G96)</f>
        <v>0</v>
      </c>
      <c r="H91" s="59">
        <f t="shared" si="7"/>
        <v>0</v>
      </c>
    </row>
    <row r="92" spans="2:8" x14ac:dyDescent="0.35">
      <c r="B92" s="88" t="s">
        <v>203</v>
      </c>
      <c r="C92" s="89"/>
      <c r="D92" s="90"/>
      <c r="E92" s="85" t="s">
        <v>28</v>
      </c>
      <c r="F92" s="63"/>
      <c r="G92" s="63"/>
      <c r="H92" s="59"/>
    </row>
    <row r="93" spans="2:8" x14ac:dyDescent="0.35">
      <c r="B93" s="88" t="s">
        <v>204</v>
      </c>
      <c r="C93" s="89"/>
      <c r="D93" s="90"/>
      <c r="E93" s="85" t="s">
        <v>112</v>
      </c>
      <c r="F93" s="63"/>
      <c r="G93" s="63"/>
      <c r="H93" s="59"/>
    </row>
    <row r="94" spans="2:8" x14ac:dyDescent="0.35">
      <c r="B94" s="88" t="s">
        <v>209</v>
      </c>
      <c r="C94" s="89"/>
      <c r="D94" s="90"/>
      <c r="E94" s="85" t="s">
        <v>212</v>
      </c>
      <c r="F94" s="63"/>
      <c r="G94" s="63"/>
      <c r="H94" s="59"/>
    </row>
    <row r="95" spans="2:8" x14ac:dyDescent="0.35">
      <c r="B95" s="88" t="s">
        <v>210</v>
      </c>
      <c r="C95" s="89"/>
      <c r="D95" s="90"/>
      <c r="E95" s="85" t="s">
        <v>213</v>
      </c>
      <c r="F95" s="63"/>
      <c r="G95" s="63"/>
      <c r="H95" s="59"/>
    </row>
    <row r="96" spans="2:8" x14ac:dyDescent="0.35">
      <c r="B96" s="88" t="s">
        <v>211</v>
      </c>
      <c r="C96" s="89"/>
      <c r="D96" s="90"/>
      <c r="E96" s="85" t="s">
        <v>139</v>
      </c>
      <c r="F96" s="63"/>
      <c r="G96" s="63"/>
      <c r="H96" s="59"/>
    </row>
    <row r="97" spans="2:8" x14ac:dyDescent="0.35">
      <c r="B97" s="215" t="s">
        <v>179</v>
      </c>
      <c r="C97" s="216"/>
      <c r="D97" s="217"/>
      <c r="E97" s="85" t="s">
        <v>180</v>
      </c>
      <c r="F97" s="63">
        <v>3000</v>
      </c>
      <c r="G97" s="63">
        <f>SUM(G98:G100)</f>
        <v>0</v>
      </c>
      <c r="H97" s="59">
        <f t="shared" ref="H97" si="8">G97/F97*100</f>
        <v>0</v>
      </c>
    </row>
    <row r="98" spans="2:8" x14ac:dyDescent="0.35">
      <c r="B98" s="88" t="s">
        <v>205</v>
      </c>
      <c r="C98" s="89"/>
      <c r="D98" s="90"/>
      <c r="E98" s="85" t="s">
        <v>121</v>
      </c>
      <c r="F98" s="63"/>
      <c r="G98" s="63"/>
      <c r="H98" s="59"/>
    </row>
    <row r="99" spans="2:8" x14ac:dyDescent="0.35">
      <c r="B99" s="88" t="s">
        <v>206</v>
      </c>
      <c r="C99" s="89"/>
      <c r="D99" s="90"/>
      <c r="E99" s="85" t="s">
        <v>208</v>
      </c>
      <c r="F99" s="63"/>
      <c r="G99" s="63"/>
      <c r="H99" s="59"/>
    </row>
    <row r="100" spans="2:8" x14ac:dyDescent="0.35">
      <c r="B100" s="88" t="s">
        <v>207</v>
      </c>
      <c r="C100" s="89"/>
      <c r="D100" s="90"/>
      <c r="E100" s="85" t="s">
        <v>156</v>
      </c>
      <c r="F100" s="63"/>
      <c r="G100" s="63"/>
      <c r="H100" s="59"/>
    </row>
    <row r="101" spans="2:8" x14ac:dyDescent="0.35">
      <c r="B101" s="209" t="s">
        <v>181</v>
      </c>
      <c r="C101" s="210"/>
      <c r="D101" s="211"/>
      <c r="E101" s="83" t="s">
        <v>182</v>
      </c>
      <c r="F101" s="101">
        <f>F102+F108</f>
        <v>6471</v>
      </c>
      <c r="G101" s="101">
        <f>G102+G108</f>
        <v>6466.3900000000012</v>
      </c>
      <c r="H101" s="131">
        <f t="shared" ref="H101:H102" si="9">G101/F101*100</f>
        <v>99.928759078967715</v>
      </c>
    </row>
    <row r="102" spans="2:8" x14ac:dyDescent="0.35">
      <c r="B102" s="215" t="s">
        <v>178</v>
      </c>
      <c r="C102" s="216"/>
      <c r="D102" s="217"/>
      <c r="E102" s="85" t="s">
        <v>12</v>
      </c>
      <c r="F102" s="63">
        <v>6451</v>
      </c>
      <c r="G102" s="63">
        <f>SUM(G103:G107)</f>
        <v>6455.3900000000012</v>
      </c>
      <c r="H102" s="59">
        <f t="shared" si="9"/>
        <v>100.06805146488918</v>
      </c>
    </row>
    <row r="103" spans="2:8" x14ac:dyDescent="0.35">
      <c r="B103" s="215" t="s">
        <v>203</v>
      </c>
      <c r="C103" s="216"/>
      <c r="D103" s="217"/>
      <c r="E103" s="85" t="s">
        <v>28</v>
      </c>
      <c r="F103" s="63"/>
      <c r="G103" s="63">
        <v>4019.86</v>
      </c>
      <c r="H103" s="59"/>
    </row>
    <row r="104" spans="2:8" x14ac:dyDescent="0.35">
      <c r="B104" s="88" t="s">
        <v>220</v>
      </c>
      <c r="C104" s="89"/>
      <c r="D104" s="90"/>
      <c r="E104" s="85" t="s">
        <v>130</v>
      </c>
      <c r="F104" s="63"/>
      <c r="G104" s="63">
        <v>1382.5</v>
      </c>
      <c r="H104" s="59"/>
    </row>
    <row r="105" spans="2:8" x14ac:dyDescent="0.35">
      <c r="B105" s="88" t="s">
        <v>223</v>
      </c>
      <c r="C105" s="89"/>
      <c r="D105" s="90"/>
      <c r="E105" s="85" t="s">
        <v>136</v>
      </c>
      <c r="F105" s="63"/>
      <c r="G105" s="63">
        <v>250</v>
      </c>
      <c r="H105" s="59"/>
    </row>
    <row r="106" spans="2:8" x14ac:dyDescent="0.35">
      <c r="B106" s="88" t="s">
        <v>210</v>
      </c>
      <c r="C106" s="89"/>
      <c r="D106" s="90"/>
      <c r="E106" s="85" t="s">
        <v>213</v>
      </c>
      <c r="F106" s="63"/>
      <c r="G106" s="63">
        <v>564.85</v>
      </c>
      <c r="H106" s="59"/>
    </row>
    <row r="107" spans="2:8" x14ac:dyDescent="0.35">
      <c r="B107" s="88" t="s">
        <v>246</v>
      </c>
      <c r="C107" s="89"/>
      <c r="D107" s="90"/>
      <c r="E107" s="85" t="s">
        <v>139</v>
      </c>
      <c r="F107" s="63"/>
      <c r="G107" s="63">
        <v>238.18</v>
      </c>
      <c r="H107" s="59"/>
    </row>
    <row r="108" spans="2:8" x14ac:dyDescent="0.35">
      <c r="B108" s="88" t="s">
        <v>239</v>
      </c>
      <c r="C108" s="89"/>
      <c r="D108" s="90"/>
      <c r="E108" s="85" t="s">
        <v>116</v>
      </c>
      <c r="F108" s="63">
        <v>20</v>
      </c>
      <c r="G108" s="63">
        <v>11</v>
      </c>
      <c r="H108" s="59"/>
    </row>
    <row r="109" spans="2:8" x14ac:dyDescent="0.35">
      <c r="B109" s="243" t="s">
        <v>183</v>
      </c>
      <c r="C109" s="244"/>
      <c r="D109" s="245"/>
      <c r="E109" s="77" t="s">
        <v>184</v>
      </c>
      <c r="F109" s="121">
        <f>F110</f>
        <v>2360</v>
      </c>
      <c r="G109" s="121">
        <f>G110</f>
        <v>2276.81</v>
      </c>
      <c r="H109" s="132">
        <f t="shared" ref="H109:H111" si="10">G109/F109*100</f>
        <v>96.474999999999994</v>
      </c>
    </row>
    <row r="110" spans="2:8" x14ac:dyDescent="0.35">
      <c r="B110" s="209" t="s">
        <v>157</v>
      </c>
      <c r="C110" s="210"/>
      <c r="D110" s="211"/>
      <c r="E110" s="133" t="s">
        <v>185</v>
      </c>
      <c r="F110" s="101">
        <f>F111</f>
        <v>2360</v>
      </c>
      <c r="G110" s="101">
        <f>G111</f>
        <v>2276.81</v>
      </c>
      <c r="H110" s="131">
        <f t="shared" si="10"/>
        <v>96.474999999999994</v>
      </c>
    </row>
    <row r="111" spans="2:8" x14ac:dyDescent="0.35">
      <c r="B111" s="224">
        <v>32</v>
      </c>
      <c r="C111" s="225"/>
      <c r="D111" s="226"/>
      <c r="E111" s="67" t="s">
        <v>12</v>
      </c>
      <c r="F111" s="63">
        <v>2360</v>
      </c>
      <c r="G111" s="63">
        <f>SUM(G112:G116)</f>
        <v>2276.81</v>
      </c>
      <c r="H111" s="59">
        <f t="shared" si="10"/>
        <v>96.474999999999994</v>
      </c>
    </row>
    <row r="112" spans="2:8" x14ac:dyDescent="0.35">
      <c r="B112" s="117">
        <v>3221</v>
      </c>
      <c r="C112" s="110"/>
      <c r="D112" s="111"/>
      <c r="E112" s="68" t="s">
        <v>107</v>
      </c>
      <c r="F112" s="63"/>
      <c r="G112" s="63">
        <v>102.55</v>
      </c>
      <c r="H112" s="59"/>
    </row>
    <row r="113" spans="2:8" x14ac:dyDescent="0.35">
      <c r="B113" s="117">
        <v>3222</v>
      </c>
      <c r="C113" s="110"/>
      <c r="D113" s="111"/>
      <c r="E113" s="68" t="s">
        <v>108</v>
      </c>
      <c r="F113" s="63"/>
      <c r="G113" s="63">
        <v>32.93</v>
      </c>
      <c r="H113" s="59"/>
    </row>
    <row r="114" spans="2:8" x14ac:dyDescent="0.35">
      <c r="B114" s="117">
        <v>3225</v>
      </c>
      <c r="C114" s="110"/>
      <c r="D114" s="111"/>
      <c r="E114" s="68" t="s">
        <v>112</v>
      </c>
      <c r="F114" s="63"/>
      <c r="G114" s="63">
        <v>1821.04</v>
      </c>
      <c r="H114" s="59"/>
    </row>
    <row r="115" spans="2:8" x14ac:dyDescent="0.35">
      <c r="B115" s="117">
        <v>3241</v>
      </c>
      <c r="C115" s="110"/>
      <c r="D115" s="111"/>
      <c r="E115" s="109" t="s">
        <v>213</v>
      </c>
      <c r="F115" s="25"/>
      <c r="G115" s="63">
        <v>70</v>
      </c>
      <c r="H115" s="59"/>
    </row>
    <row r="116" spans="2:8" x14ac:dyDescent="0.35">
      <c r="B116" s="117">
        <v>3299</v>
      </c>
      <c r="C116" s="110"/>
      <c r="D116" s="111"/>
      <c r="E116" s="109" t="s">
        <v>143</v>
      </c>
      <c r="F116" s="25"/>
      <c r="G116" s="63">
        <v>250.29</v>
      </c>
      <c r="H116" s="59"/>
    </row>
    <row r="117" spans="2:8" x14ac:dyDescent="0.35">
      <c r="B117" s="218" t="s">
        <v>186</v>
      </c>
      <c r="C117" s="219"/>
      <c r="D117" s="220"/>
      <c r="E117" s="81" t="s">
        <v>187</v>
      </c>
      <c r="F117" s="121">
        <f>F118+F130</f>
        <v>8027</v>
      </c>
      <c r="G117" s="121">
        <f>G118+G130</f>
        <v>6356.93</v>
      </c>
      <c r="H117" s="130">
        <f t="shared" ref="H117:H119" si="11">G117/F117*100</f>
        <v>79.194344088700646</v>
      </c>
    </row>
    <row r="118" spans="2:8" x14ac:dyDescent="0.35">
      <c r="B118" s="209" t="s">
        <v>188</v>
      </c>
      <c r="C118" s="210"/>
      <c r="D118" s="211"/>
      <c r="E118" s="83" t="s">
        <v>189</v>
      </c>
      <c r="F118" s="101">
        <f>SUM(F119:F126)</f>
        <v>7000</v>
      </c>
      <c r="G118" s="101">
        <f>SUM(G119,G126)</f>
        <v>5331.68</v>
      </c>
      <c r="H118" s="131">
        <f t="shared" si="11"/>
        <v>76.166857142857154</v>
      </c>
    </row>
    <row r="119" spans="2:8" x14ac:dyDescent="0.35">
      <c r="B119" s="212" t="s">
        <v>178</v>
      </c>
      <c r="C119" s="213"/>
      <c r="D119" s="214"/>
      <c r="E119" s="68" t="s">
        <v>12</v>
      </c>
      <c r="F119" s="63">
        <v>7000</v>
      </c>
      <c r="G119" s="63">
        <f>SUM(G120:G125)</f>
        <v>5331.68</v>
      </c>
      <c r="H119" s="59">
        <f t="shared" si="11"/>
        <v>76.166857142857154</v>
      </c>
    </row>
    <row r="120" spans="2:8" x14ac:dyDescent="0.35">
      <c r="B120" s="78" t="s">
        <v>203</v>
      </c>
      <c r="C120" s="79"/>
      <c r="D120" s="80"/>
      <c r="E120" s="26" t="s">
        <v>28</v>
      </c>
      <c r="F120" s="63"/>
      <c r="G120" s="63">
        <v>4658.96</v>
      </c>
      <c r="H120" s="25"/>
    </row>
    <row r="121" spans="2:8" x14ac:dyDescent="0.35">
      <c r="B121" s="78" t="s">
        <v>247</v>
      </c>
      <c r="C121" s="79"/>
      <c r="D121" s="80"/>
      <c r="E121" s="26" t="s">
        <v>106</v>
      </c>
      <c r="F121" s="63"/>
      <c r="G121" s="63">
        <v>300</v>
      </c>
      <c r="H121" s="25"/>
    </row>
    <row r="122" spans="2:8" x14ac:dyDescent="0.35">
      <c r="B122" s="78" t="s">
        <v>215</v>
      </c>
      <c r="C122" s="79"/>
      <c r="D122" s="80"/>
      <c r="E122" s="7" t="s">
        <v>107</v>
      </c>
      <c r="F122" s="63"/>
      <c r="G122" s="63">
        <v>82.5</v>
      </c>
      <c r="H122" s="25"/>
    </row>
    <row r="123" spans="2:8" x14ac:dyDescent="0.35">
      <c r="B123" s="78" t="s">
        <v>219</v>
      </c>
      <c r="C123" s="79"/>
      <c r="D123" s="80"/>
      <c r="E123" s="7" t="s">
        <v>128</v>
      </c>
      <c r="F123" s="63"/>
      <c r="G123" s="63">
        <v>106.19</v>
      </c>
      <c r="H123" s="25"/>
    </row>
    <row r="124" spans="2:8" x14ac:dyDescent="0.35">
      <c r="B124" s="78" t="s">
        <v>223</v>
      </c>
      <c r="C124" s="79"/>
      <c r="D124" s="80"/>
      <c r="E124" s="7" t="s">
        <v>136</v>
      </c>
      <c r="F124" s="63"/>
      <c r="G124" s="63">
        <v>91.1</v>
      </c>
      <c r="H124" s="25"/>
    </row>
    <row r="125" spans="2:8" x14ac:dyDescent="0.35">
      <c r="B125" s="78" t="s">
        <v>217</v>
      </c>
      <c r="C125" s="79"/>
      <c r="D125" s="80"/>
      <c r="E125" s="7" t="s">
        <v>143</v>
      </c>
      <c r="F125" s="63"/>
      <c r="G125" s="63">
        <v>92.93</v>
      </c>
      <c r="H125" s="25"/>
    </row>
    <row r="126" spans="2:8" x14ac:dyDescent="0.35">
      <c r="B126" s="215" t="s">
        <v>179</v>
      </c>
      <c r="C126" s="216"/>
      <c r="D126" s="217"/>
      <c r="E126" s="85" t="s">
        <v>180</v>
      </c>
      <c r="F126" s="63"/>
      <c r="G126" s="63">
        <f>SUM(G127:G129)</f>
        <v>0</v>
      </c>
      <c r="H126" s="25" t="e">
        <f t="shared" ref="H126" si="12">G126/F126*100</f>
        <v>#DIV/0!</v>
      </c>
    </row>
    <row r="127" spans="2:8" x14ac:dyDescent="0.35">
      <c r="B127" s="88" t="s">
        <v>205</v>
      </c>
      <c r="C127" s="89"/>
      <c r="D127" s="90"/>
      <c r="E127" s="7" t="s">
        <v>121</v>
      </c>
      <c r="F127" s="63"/>
      <c r="G127" s="63"/>
      <c r="H127" s="25"/>
    </row>
    <row r="128" spans="2:8" x14ac:dyDescent="0.35">
      <c r="B128" s="88" t="s">
        <v>216</v>
      </c>
      <c r="C128" s="89"/>
      <c r="D128" s="90"/>
      <c r="E128" s="7" t="s">
        <v>123</v>
      </c>
      <c r="F128" s="63"/>
      <c r="G128" s="63"/>
      <c r="H128" s="25"/>
    </row>
    <row r="129" spans="2:8" x14ac:dyDescent="0.35">
      <c r="B129" s="88" t="s">
        <v>206</v>
      </c>
      <c r="C129" s="89"/>
      <c r="D129" s="90"/>
      <c r="E129" s="7" t="s">
        <v>124</v>
      </c>
      <c r="F129" s="63"/>
      <c r="G129" s="63"/>
      <c r="H129" s="25"/>
    </row>
    <row r="130" spans="2:8" x14ac:dyDescent="0.35">
      <c r="B130" s="209" t="s">
        <v>190</v>
      </c>
      <c r="C130" s="210"/>
      <c r="D130" s="211"/>
      <c r="E130" s="83" t="s">
        <v>191</v>
      </c>
      <c r="F130" s="101">
        <f>F131</f>
        <v>1027</v>
      </c>
      <c r="G130" s="101">
        <f>G131</f>
        <v>1025.25</v>
      </c>
      <c r="H130" s="131">
        <f t="shared" ref="H130:H131" si="13">G130/F130*100</f>
        <v>99.829600778967858</v>
      </c>
    </row>
    <row r="131" spans="2:8" x14ac:dyDescent="0.35">
      <c r="B131" s="212" t="s">
        <v>178</v>
      </c>
      <c r="C131" s="213"/>
      <c r="D131" s="214"/>
      <c r="E131" s="68" t="s">
        <v>12</v>
      </c>
      <c r="F131" s="63">
        <v>1027</v>
      </c>
      <c r="G131" s="63">
        <f>G132</f>
        <v>1025.25</v>
      </c>
      <c r="H131" s="59">
        <f t="shared" si="13"/>
        <v>99.829600778967858</v>
      </c>
    </row>
    <row r="132" spans="2:8" x14ac:dyDescent="0.35">
      <c r="B132" s="78" t="s">
        <v>215</v>
      </c>
      <c r="C132" s="79"/>
      <c r="D132" s="80"/>
      <c r="E132" s="7" t="s">
        <v>107</v>
      </c>
      <c r="F132" s="63"/>
      <c r="G132" s="63">
        <v>1025.25</v>
      </c>
      <c r="H132" s="25"/>
    </row>
    <row r="133" spans="2:8" x14ac:dyDescent="0.35">
      <c r="B133" s="218" t="s">
        <v>227</v>
      </c>
      <c r="C133" s="219"/>
      <c r="D133" s="220"/>
      <c r="E133" s="81" t="s">
        <v>192</v>
      </c>
      <c r="F133" s="121">
        <f>F134+F163</f>
        <v>63148</v>
      </c>
      <c r="G133" s="121">
        <f>G134+G163</f>
        <v>1476.24</v>
      </c>
      <c r="H133" s="132">
        <f t="shared" ref="H133:H136" si="14">G133/F133*100</f>
        <v>2.3377462469120163</v>
      </c>
    </row>
    <row r="134" spans="2:8" x14ac:dyDescent="0.35">
      <c r="B134" s="221" t="s">
        <v>193</v>
      </c>
      <c r="C134" s="222"/>
      <c r="D134" s="223"/>
      <c r="E134" s="83" t="s">
        <v>194</v>
      </c>
      <c r="F134" s="101">
        <f>F135+F161</f>
        <v>62000</v>
      </c>
      <c r="G134" s="101">
        <f>G135+G161</f>
        <v>328.02</v>
      </c>
      <c r="H134" s="131">
        <f t="shared" si="14"/>
        <v>0.52906451612903227</v>
      </c>
    </row>
    <row r="135" spans="2:8" x14ac:dyDescent="0.35">
      <c r="B135" s="227">
        <v>3</v>
      </c>
      <c r="C135" s="228"/>
      <c r="D135" s="229"/>
      <c r="E135" s="68" t="s">
        <v>3</v>
      </c>
      <c r="F135" s="63">
        <f>F136+F138+F159</f>
        <v>62000</v>
      </c>
      <c r="G135" s="63">
        <f>G136+G138+G159</f>
        <v>328.02</v>
      </c>
      <c r="H135" s="59">
        <f t="shared" si="14"/>
        <v>0.52906451612903227</v>
      </c>
    </row>
    <row r="136" spans="2:8" x14ac:dyDescent="0.35">
      <c r="B136" s="227">
        <v>31</v>
      </c>
      <c r="C136" s="228"/>
      <c r="D136" s="229"/>
      <c r="E136" s="68" t="s">
        <v>4</v>
      </c>
      <c r="F136" s="63">
        <v>2000</v>
      </c>
      <c r="G136" s="63">
        <f>G137</f>
        <v>0</v>
      </c>
      <c r="H136" s="59">
        <f t="shared" si="14"/>
        <v>0</v>
      </c>
    </row>
    <row r="137" spans="2:8" x14ac:dyDescent="0.35">
      <c r="B137" s="105">
        <v>3121</v>
      </c>
      <c r="C137" s="106"/>
      <c r="D137" s="107"/>
      <c r="E137" s="68" t="s">
        <v>214</v>
      </c>
      <c r="F137" s="63"/>
      <c r="G137" s="63"/>
      <c r="H137" s="59"/>
    </row>
    <row r="138" spans="2:8" x14ac:dyDescent="0.35">
      <c r="B138" s="227">
        <v>32</v>
      </c>
      <c r="C138" s="228"/>
      <c r="D138" s="229"/>
      <c r="E138" s="68" t="s">
        <v>12</v>
      </c>
      <c r="F138" s="63">
        <v>59000</v>
      </c>
      <c r="G138" s="63">
        <f>SUM(G139:G158)</f>
        <v>307.02</v>
      </c>
      <c r="H138" s="59">
        <f t="shared" ref="H138" si="15">G138/F138*100</f>
        <v>0.52037288135593218</v>
      </c>
    </row>
    <row r="139" spans="2:8" x14ac:dyDescent="0.35">
      <c r="B139" s="249">
        <v>3211</v>
      </c>
      <c r="C139" s="250"/>
      <c r="D139" s="251"/>
      <c r="E139" s="26" t="s">
        <v>28</v>
      </c>
      <c r="F139" s="25"/>
      <c r="G139" s="63"/>
      <c r="H139" s="25"/>
    </row>
    <row r="140" spans="2:8" x14ac:dyDescent="0.35">
      <c r="B140" s="230">
        <v>3213</v>
      </c>
      <c r="C140" s="231"/>
      <c r="D140" s="232"/>
      <c r="E140" s="8" t="s">
        <v>106</v>
      </c>
      <c r="F140" s="25"/>
      <c r="G140" s="63"/>
      <c r="H140" s="25"/>
    </row>
    <row r="141" spans="2:8" x14ac:dyDescent="0.35">
      <c r="B141" s="105">
        <v>3214</v>
      </c>
      <c r="C141" s="106"/>
      <c r="D141" s="107"/>
      <c r="E141" s="8" t="s">
        <v>147</v>
      </c>
      <c r="F141" s="25"/>
      <c r="G141" s="63">
        <v>20.72</v>
      </c>
      <c r="H141" s="25"/>
    </row>
    <row r="142" spans="2:8" x14ac:dyDescent="0.35">
      <c r="B142" s="230">
        <v>3221</v>
      </c>
      <c r="C142" s="231"/>
      <c r="D142" s="232"/>
      <c r="E142" s="8" t="s">
        <v>107</v>
      </c>
      <c r="F142" s="25"/>
      <c r="G142" s="63">
        <v>48</v>
      </c>
      <c r="H142" s="25"/>
    </row>
    <row r="143" spans="2:8" x14ac:dyDescent="0.35">
      <c r="B143" s="230">
        <v>3222</v>
      </c>
      <c r="C143" s="231"/>
      <c r="D143" s="232"/>
      <c r="E143" s="8" t="s">
        <v>108</v>
      </c>
      <c r="F143" s="25"/>
      <c r="G143" s="63">
        <v>142.34</v>
      </c>
      <c r="H143" s="25"/>
    </row>
    <row r="144" spans="2:8" x14ac:dyDescent="0.35">
      <c r="B144" s="230">
        <v>3223</v>
      </c>
      <c r="C144" s="231"/>
      <c r="D144" s="232"/>
      <c r="E144" s="8" t="s">
        <v>110</v>
      </c>
      <c r="F144" s="25"/>
      <c r="G144" s="63"/>
      <c r="H144" s="25"/>
    </row>
    <row r="145" spans="2:8" x14ac:dyDescent="0.35">
      <c r="B145" s="108">
        <v>3224</v>
      </c>
      <c r="C145" s="109"/>
      <c r="D145" s="91"/>
      <c r="E145" s="8" t="s">
        <v>111</v>
      </c>
      <c r="F145" s="25"/>
      <c r="G145" s="63"/>
      <c r="H145" s="25"/>
    </row>
    <row r="146" spans="2:8" x14ac:dyDescent="0.35">
      <c r="B146" s="230">
        <v>3225</v>
      </c>
      <c r="C146" s="231"/>
      <c r="D146" s="232"/>
      <c r="E146" s="8" t="s">
        <v>112</v>
      </c>
      <c r="F146" s="25"/>
      <c r="G146" s="63"/>
      <c r="H146" s="25"/>
    </row>
    <row r="147" spans="2:8" x14ac:dyDescent="0.35">
      <c r="B147" s="230">
        <v>3227</v>
      </c>
      <c r="C147" s="231"/>
      <c r="D147" s="232"/>
      <c r="E147" s="8" t="s">
        <v>113</v>
      </c>
      <c r="F147" s="25"/>
      <c r="G147" s="63"/>
      <c r="H147" s="25"/>
    </row>
    <row r="148" spans="2:8" x14ac:dyDescent="0.35">
      <c r="B148" s="230">
        <v>3231</v>
      </c>
      <c r="C148" s="231"/>
      <c r="D148" s="232"/>
      <c r="E148" s="8" t="s">
        <v>128</v>
      </c>
      <c r="F148" s="25"/>
      <c r="G148" s="63"/>
      <c r="H148" s="25"/>
    </row>
    <row r="149" spans="2:8" x14ac:dyDescent="0.35">
      <c r="B149" s="230">
        <v>3232</v>
      </c>
      <c r="C149" s="231"/>
      <c r="D149" s="232"/>
      <c r="E149" s="8" t="s">
        <v>129</v>
      </c>
      <c r="F149" s="25"/>
      <c r="G149" s="63"/>
      <c r="H149" s="25"/>
    </row>
    <row r="150" spans="2:8" x14ac:dyDescent="0.35">
      <c r="B150" s="230">
        <v>3233</v>
      </c>
      <c r="C150" s="231"/>
      <c r="D150" s="232"/>
      <c r="E150" s="8" t="s">
        <v>130</v>
      </c>
      <c r="F150" s="25"/>
      <c r="G150" s="63"/>
      <c r="H150" s="25"/>
    </row>
    <row r="151" spans="2:8" x14ac:dyDescent="0.35">
      <c r="B151" s="230">
        <v>3234</v>
      </c>
      <c r="C151" s="231"/>
      <c r="D151" s="232"/>
      <c r="E151" s="8" t="s">
        <v>131</v>
      </c>
      <c r="F151" s="25"/>
      <c r="G151" s="63"/>
      <c r="H151" s="25"/>
    </row>
    <row r="152" spans="2:8" x14ac:dyDescent="0.35">
      <c r="B152" s="230">
        <v>3235</v>
      </c>
      <c r="C152" s="231"/>
      <c r="D152" s="232"/>
      <c r="E152" s="8" t="s">
        <v>132</v>
      </c>
      <c r="F152" s="25"/>
      <c r="G152" s="63">
        <v>7</v>
      </c>
      <c r="H152" s="25"/>
    </row>
    <row r="153" spans="2:8" x14ac:dyDescent="0.35">
      <c r="B153" s="230">
        <v>3237</v>
      </c>
      <c r="C153" s="231"/>
      <c r="D153" s="232"/>
      <c r="E153" s="8" t="s">
        <v>134</v>
      </c>
      <c r="F153" s="25"/>
      <c r="G153" s="63"/>
      <c r="H153" s="25"/>
    </row>
    <row r="154" spans="2:8" x14ac:dyDescent="0.35">
      <c r="B154" s="230">
        <v>3238</v>
      </c>
      <c r="C154" s="231"/>
      <c r="D154" s="232"/>
      <c r="E154" s="8" t="s">
        <v>135</v>
      </c>
      <c r="F154" s="25"/>
      <c r="G154" s="63"/>
      <c r="H154" s="25"/>
    </row>
    <row r="155" spans="2:8" x14ac:dyDescent="0.35">
      <c r="B155" s="230">
        <v>3239</v>
      </c>
      <c r="C155" s="231"/>
      <c r="D155" s="232"/>
      <c r="E155" s="8" t="s">
        <v>136</v>
      </c>
      <c r="F155" s="25"/>
      <c r="G155" s="63"/>
      <c r="H155" s="25"/>
    </row>
    <row r="156" spans="2:8" x14ac:dyDescent="0.35">
      <c r="B156" s="108">
        <v>3241</v>
      </c>
      <c r="C156" s="109"/>
      <c r="D156" s="91"/>
      <c r="E156" s="8" t="s">
        <v>137</v>
      </c>
      <c r="F156" s="25"/>
      <c r="G156" s="63">
        <v>88.96</v>
      </c>
      <c r="H156" s="25"/>
    </row>
    <row r="157" spans="2:8" x14ac:dyDescent="0.35">
      <c r="B157" s="108">
        <v>3293</v>
      </c>
      <c r="C157" s="109"/>
      <c r="D157" s="91"/>
      <c r="E157" s="109" t="s">
        <v>139</v>
      </c>
      <c r="F157" s="25"/>
      <c r="G157" s="63"/>
      <c r="H157" s="25"/>
    </row>
    <row r="158" spans="2:8" x14ac:dyDescent="0.35">
      <c r="B158" s="108">
        <v>3299</v>
      </c>
      <c r="C158" s="109"/>
      <c r="D158" s="91"/>
      <c r="E158" s="8" t="s">
        <v>143</v>
      </c>
      <c r="F158" s="63"/>
      <c r="G158" s="63"/>
      <c r="H158" s="25"/>
    </row>
    <row r="159" spans="2:8" x14ac:dyDescent="0.35">
      <c r="B159" s="227">
        <v>34</v>
      </c>
      <c r="C159" s="228"/>
      <c r="D159" s="229"/>
      <c r="E159" s="68" t="s">
        <v>116</v>
      </c>
      <c r="F159" s="63">
        <v>1000</v>
      </c>
      <c r="G159" s="63">
        <f>G160</f>
        <v>21</v>
      </c>
      <c r="H159" s="59">
        <f t="shared" ref="H159:H165" si="16">G159/F159*100</f>
        <v>2.1</v>
      </c>
    </row>
    <row r="160" spans="2:8" x14ac:dyDescent="0.35">
      <c r="B160" s="105">
        <v>3431</v>
      </c>
      <c r="C160" s="106"/>
      <c r="D160" s="107"/>
      <c r="E160" s="7" t="s">
        <v>144</v>
      </c>
      <c r="F160" s="63"/>
      <c r="G160" s="63">
        <v>21</v>
      </c>
      <c r="H160" s="25"/>
    </row>
    <row r="161" spans="2:8" x14ac:dyDescent="0.35">
      <c r="B161" s="227">
        <v>42</v>
      </c>
      <c r="C161" s="228"/>
      <c r="D161" s="229"/>
      <c r="E161" s="68" t="s">
        <v>165</v>
      </c>
      <c r="F161" s="63"/>
      <c r="G161" s="63">
        <f>G162</f>
        <v>0</v>
      </c>
      <c r="H161" s="59" t="e">
        <f t="shared" si="16"/>
        <v>#DIV/0!</v>
      </c>
    </row>
    <row r="162" spans="2:8" x14ac:dyDescent="0.35">
      <c r="B162" s="105">
        <v>4241</v>
      </c>
      <c r="C162" s="106"/>
      <c r="D162" s="107"/>
      <c r="E162" s="116" t="s">
        <v>156</v>
      </c>
      <c r="F162" s="63"/>
      <c r="G162" s="63"/>
      <c r="H162" s="25"/>
    </row>
    <row r="163" spans="2:8" x14ac:dyDescent="0.35">
      <c r="B163" s="209" t="s">
        <v>195</v>
      </c>
      <c r="C163" s="210"/>
      <c r="D163" s="211"/>
      <c r="E163" s="76" t="s">
        <v>196</v>
      </c>
      <c r="F163" s="101">
        <f>F164</f>
        <v>1148</v>
      </c>
      <c r="G163" s="101">
        <f>G164</f>
        <v>1148.22</v>
      </c>
      <c r="H163" s="131">
        <f t="shared" si="16"/>
        <v>100.01916376306622</v>
      </c>
    </row>
    <row r="164" spans="2:8" x14ac:dyDescent="0.35">
      <c r="B164" s="212" t="s">
        <v>160</v>
      </c>
      <c r="C164" s="213"/>
      <c r="D164" s="214"/>
      <c r="E164" s="68" t="s">
        <v>3</v>
      </c>
      <c r="F164" s="63">
        <f>F165</f>
        <v>1148</v>
      </c>
      <c r="G164" s="63">
        <f>G165</f>
        <v>1148.22</v>
      </c>
      <c r="H164" s="59">
        <f t="shared" si="16"/>
        <v>100.01916376306622</v>
      </c>
    </row>
    <row r="165" spans="2:8" x14ac:dyDescent="0.35">
      <c r="B165" s="78" t="s">
        <v>178</v>
      </c>
      <c r="C165" s="79"/>
      <c r="D165" s="80"/>
      <c r="E165" s="68" t="s">
        <v>12</v>
      </c>
      <c r="F165" s="63">
        <v>1148</v>
      </c>
      <c r="G165" s="63">
        <f>SUM(G166:G176)</f>
        <v>1148.22</v>
      </c>
      <c r="H165" s="59">
        <f t="shared" si="16"/>
        <v>100.01916376306622</v>
      </c>
    </row>
    <row r="166" spans="2:8" x14ac:dyDescent="0.35">
      <c r="B166" s="78" t="s">
        <v>203</v>
      </c>
      <c r="C166" s="79"/>
      <c r="D166" s="80"/>
      <c r="E166" s="26" t="s">
        <v>28</v>
      </c>
      <c r="F166" s="63"/>
      <c r="G166" s="63"/>
      <c r="H166" s="25"/>
    </row>
    <row r="167" spans="2:8" x14ac:dyDescent="0.35">
      <c r="B167" s="78" t="s">
        <v>215</v>
      </c>
      <c r="C167" s="79"/>
      <c r="D167" s="80"/>
      <c r="E167" s="8" t="s">
        <v>107</v>
      </c>
      <c r="F167" s="63"/>
      <c r="G167" s="63"/>
      <c r="H167" s="25"/>
    </row>
    <row r="168" spans="2:8" x14ac:dyDescent="0.35">
      <c r="B168" s="78" t="s">
        <v>218</v>
      </c>
      <c r="C168" s="79"/>
      <c r="D168" s="80"/>
      <c r="E168" s="8" t="s">
        <v>108</v>
      </c>
      <c r="F168" s="25"/>
      <c r="G168" s="63">
        <v>7.31</v>
      </c>
      <c r="H168" s="25"/>
    </row>
    <row r="169" spans="2:8" x14ac:dyDescent="0.35">
      <c r="B169" s="78" t="s">
        <v>204</v>
      </c>
      <c r="C169" s="79"/>
      <c r="D169" s="80"/>
      <c r="E169" s="8" t="s">
        <v>112</v>
      </c>
      <c r="F169" s="25"/>
      <c r="G169" s="63"/>
      <c r="H169" s="25"/>
    </row>
    <row r="170" spans="2:8" x14ac:dyDescent="0.35">
      <c r="B170" s="78" t="s">
        <v>219</v>
      </c>
      <c r="C170" s="79"/>
      <c r="D170" s="80"/>
      <c r="E170" s="8" t="s">
        <v>128</v>
      </c>
      <c r="F170" s="25"/>
      <c r="G170" s="63">
        <v>0.57999999999999996</v>
      </c>
      <c r="H170" s="25"/>
    </row>
    <row r="171" spans="2:8" x14ac:dyDescent="0.35">
      <c r="B171" s="78" t="s">
        <v>209</v>
      </c>
      <c r="C171" s="79"/>
      <c r="D171" s="80"/>
      <c r="E171" s="8" t="s">
        <v>132</v>
      </c>
      <c r="F171" s="25"/>
      <c r="G171" s="63">
        <v>35</v>
      </c>
      <c r="H171" s="25"/>
    </row>
    <row r="172" spans="2:8" x14ac:dyDescent="0.35">
      <c r="B172" s="78" t="s">
        <v>221</v>
      </c>
      <c r="C172" s="79"/>
      <c r="D172" s="80"/>
      <c r="E172" s="8" t="s">
        <v>130</v>
      </c>
      <c r="F172" s="25"/>
      <c r="G172" s="63">
        <v>141.6</v>
      </c>
      <c r="H172" s="25"/>
    </row>
    <row r="173" spans="2:8" x14ac:dyDescent="0.35">
      <c r="B173" s="78" t="s">
        <v>222</v>
      </c>
      <c r="C173" s="79"/>
      <c r="D173" s="80"/>
      <c r="E173" s="8" t="s">
        <v>135</v>
      </c>
      <c r="F173" s="25"/>
      <c r="G173" s="63"/>
      <c r="H173" s="25"/>
    </row>
    <row r="174" spans="2:8" x14ac:dyDescent="0.35">
      <c r="B174" s="78" t="s">
        <v>210</v>
      </c>
      <c r="C174" s="79"/>
      <c r="D174" s="80"/>
      <c r="E174" s="8" t="s">
        <v>213</v>
      </c>
      <c r="F174" s="25"/>
      <c r="G174" s="63">
        <v>50.43</v>
      </c>
      <c r="H174" s="25"/>
    </row>
    <row r="175" spans="2:8" x14ac:dyDescent="0.35">
      <c r="B175" s="78" t="s">
        <v>211</v>
      </c>
      <c r="C175" s="79"/>
      <c r="D175" s="80"/>
      <c r="E175" s="8" t="s">
        <v>139</v>
      </c>
      <c r="F175" s="25"/>
      <c r="G175" s="63">
        <v>300.18</v>
      </c>
      <c r="H175" s="25"/>
    </row>
    <row r="176" spans="2:8" x14ac:dyDescent="0.35">
      <c r="B176" s="78" t="s">
        <v>217</v>
      </c>
      <c r="C176" s="79"/>
      <c r="D176" s="80"/>
      <c r="E176" s="8" t="s">
        <v>143</v>
      </c>
      <c r="F176" s="25"/>
      <c r="G176" s="63">
        <v>613.12</v>
      </c>
      <c r="H176" s="25"/>
    </row>
    <row r="177" spans="2:8" x14ac:dyDescent="0.35">
      <c r="B177" s="243" t="s">
        <v>197</v>
      </c>
      <c r="C177" s="244"/>
      <c r="D177" s="245"/>
      <c r="E177" s="81" t="s">
        <v>198</v>
      </c>
      <c r="F177" s="104">
        <f t="shared" ref="F177:G179" si="17">F178</f>
        <v>1755</v>
      </c>
      <c r="G177" s="104">
        <f t="shared" si="17"/>
        <v>0</v>
      </c>
      <c r="H177" s="130">
        <f t="shared" ref="H177:H180" si="18">G177/F177*100</f>
        <v>0</v>
      </c>
    </row>
    <row r="178" spans="2:8" x14ac:dyDescent="0.35">
      <c r="B178" s="209" t="s">
        <v>154</v>
      </c>
      <c r="C178" s="210"/>
      <c r="D178" s="211"/>
      <c r="E178" s="83" t="s">
        <v>155</v>
      </c>
      <c r="F178" s="101">
        <f t="shared" si="17"/>
        <v>1755</v>
      </c>
      <c r="G178" s="101">
        <f t="shared" si="17"/>
        <v>0</v>
      </c>
      <c r="H178" s="131">
        <f t="shared" si="18"/>
        <v>0</v>
      </c>
    </row>
    <row r="179" spans="2:8" x14ac:dyDescent="0.35">
      <c r="B179" s="78" t="s">
        <v>160</v>
      </c>
      <c r="C179" s="79"/>
      <c r="D179" s="80"/>
      <c r="E179" s="68" t="s">
        <v>3</v>
      </c>
      <c r="F179" s="63">
        <f t="shared" si="17"/>
        <v>1755</v>
      </c>
      <c r="G179" s="63">
        <f t="shared" si="17"/>
        <v>0</v>
      </c>
      <c r="H179" s="59">
        <f t="shared" si="18"/>
        <v>0</v>
      </c>
    </row>
    <row r="180" spans="2:8" x14ac:dyDescent="0.35">
      <c r="B180" s="78" t="s">
        <v>199</v>
      </c>
      <c r="C180" s="79"/>
      <c r="D180" s="80"/>
      <c r="E180" s="68" t="s">
        <v>100</v>
      </c>
      <c r="F180" s="63">
        <v>1755</v>
      </c>
      <c r="G180" s="63"/>
      <c r="H180" s="59">
        <f t="shared" si="18"/>
        <v>0</v>
      </c>
    </row>
    <row r="181" spans="2:8" x14ac:dyDescent="0.35">
      <c r="B181" s="78"/>
      <c r="C181" s="79"/>
      <c r="D181" s="80"/>
      <c r="E181" s="116"/>
      <c r="F181" s="118"/>
      <c r="G181" s="63"/>
      <c r="H181" s="59"/>
    </row>
    <row r="182" spans="2:8" ht="14.4" customHeight="1" x14ac:dyDescent="0.35">
      <c r="B182" s="274" t="s">
        <v>224</v>
      </c>
      <c r="C182" s="275"/>
      <c r="D182" s="276"/>
      <c r="E182" s="119" t="s">
        <v>237</v>
      </c>
      <c r="F182" s="120">
        <f>F183+F186+F189</f>
        <v>198001.93</v>
      </c>
      <c r="G182" s="121">
        <f>G183+G186+G189</f>
        <v>76268.19</v>
      </c>
      <c r="H182" s="132">
        <f t="shared" ref="H182:H184" si="19">G182/F182*100</f>
        <v>38.518912416661799</v>
      </c>
    </row>
    <row r="183" spans="2:8" x14ac:dyDescent="0.35">
      <c r="B183" s="270" t="s">
        <v>172</v>
      </c>
      <c r="C183" s="271"/>
      <c r="D183" s="272"/>
      <c r="E183" s="122" t="s">
        <v>173</v>
      </c>
      <c r="F183" s="123">
        <f>F184</f>
        <v>118000</v>
      </c>
      <c r="G183" s="101">
        <f>G184</f>
        <v>76268.19</v>
      </c>
      <c r="H183" s="131">
        <f t="shared" si="19"/>
        <v>64.634059322033892</v>
      </c>
    </row>
    <row r="184" spans="2:8" x14ac:dyDescent="0.35">
      <c r="B184" s="78" t="s">
        <v>225</v>
      </c>
      <c r="C184" s="79"/>
      <c r="D184" s="80"/>
      <c r="E184" s="7" t="s">
        <v>126</v>
      </c>
      <c r="F184" s="118">
        <v>118000</v>
      </c>
      <c r="G184" s="63">
        <f>G185</f>
        <v>76268.19</v>
      </c>
      <c r="H184" s="59">
        <f t="shared" si="19"/>
        <v>64.634059322033892</v>
      </c>
    </row>
    <row r="185" spans="2:8" x14ac:dyDescent="0.35">
      <c r="B185" s="212" t="s">
        <v>226</v>
      </c>
      <c r="C185" s="213"/>
      <c r="D185" s="214"/>
      <c r="E185" s="7" t="s">
        <v>126</v>
      </c>
      <c r="F185" s="118"/>
      <c r="G185" s="63">
        <v>76268.19</v>
      </c>
      <c r="H185" s="25"/>
    </row>
    <row r="186" spans="2:8" x14ac:dyDescent="0.35">
      <c r="B186" s="270" t="s">
        <v>240</v>
      </c>
      <c r="C186" s="271"/>
      <c r="D186" s="272"/>
      <c r="E186" s="124" t="s">
        <v>241</v>
      </c>
      <c r="F186" s="123">
        <f>F187</f>
        <v>1.93</v>
      </c>
      <c r="G186" s="101">
        <v>0</v>
      </c>
      <c r="H186" s="99"/>
    </row>
    <row r="187" spans="2:8" x14ac:dyDescent="0.35">
      <c r="B187" s="78" t="s">
        <v>225</v>
      </c>
      <c r="C187" s="79"/>
      <c r="D187" s="80"/>
      <c r="E187" s="7" t="s">
        <v>126</v>
      </c>
      <c r="F187" s="118">
        <v>1.93</v>
      </c>
      <c r="G187" s="63"/>
      <c r="H187" s="25"/>
    </row>
    <row r="188" spans="2:8" x14ac:dyDescent="0.35">
      <c r="B188" s="212" t="s">
        <v>226</v>
      </c>
      <c r="C188" s="213"/>
      <c r="D188" s="214"/>
      <c r="E188" s="7" t="s">
        <v>126</v>
      </c>
      <c r="F188" s="118"/>
      <c r="G188" s="63"/>
      <c r="H188" s="25"/>
    </row>
    <row r="189" spans="2:8" x14ac:dyDescent="0.35">
      <c r="B189" s="270" t="s">
        <v>154</v>
      </c>
      <c r="C189" s="271"/>
      <c r="D189" s="272"/>
      <c r="E189" s="124" t="s">
        <v>242</v>
      </c>
      <c r="F189" s="123">
        <f>F190</f>
        <v>80000</v>
      </c>
      <c r="G189" s="101">
        <f>G190</f>
        <v>0</v>
      </c>
      <c r="H189" s="99">
        <f t="shared" ref="H189:H190" si="20">G189/F189*100</f>
        <v>0</v>
      </c>
    </row>
    <row r="190" spans="2:8" x14ac:dyDescent="0.35">
      <c r="B190" s="78" t="s">
        <v>225</v>
      </c>
      <c r="C190" s="79"/>
      <c r="D190" s="80"/>
      <c r="E190" s="7" t="s">
        <v>126</v>
      </c>
      <c r="F190" s="118">
        <v>80000</v>
      </c>
      <c r="G190" s="63">
        <f>G191</f>
        <v>0</v>
      </c>
      <c r="H190" s="25">
        <f t="shared" si="20"/>
        <v>0</v>
      </c>
    </row>
    <row r="191" spans="2:8" x14ac:dyDescent="0.35">
      <c r="B191" s="212" t="s">
        <v>226</v>
      </c>
      <c r="C191" s="213"/>
      <c r="D191" s="214"/>
      <c r="E191" s="7" t="s">
        <v>126</v>
      </c>
      <c r="F191" s="118"/>
      <c r="G191" s="63"/>
      <c r="H191" s="25"/>
    </row>
    <row r="192" spans="2:8" x14ac:dyDescent="0.35">
      <c r="B192" s="136" t="s">
        <v>200</v>
      </c>
      <c r="C192" s="137"/>
      <c r="D192" s="137"/>
      <c r="E192" s="138"/>
      <c r="F192" s="139">
        <f>SUM(F15,F19,F79)</f>
        <v>2133581.9300000002</v>
      </c>
      <c r="G192" s="140">
        <f>SUM(G19,G79)</f>
        <v>1030949.42</v>
      </c>
      <c r="H192" s="141">
        <f t="shared" ref="H192" si="21">G192/F192*100</f>
        <v>48.320123333627969</v>
      </c>
    </row>
  </sheetData>
  <mergeCells count="117">
    <mergeCell ref="B183:D183"/>
    <mergeCell ref="B186:D186"/>
    <mergeCell ref="B188:D188"/>
    <mergeCell ref="B185:D185"/>
    <mergeCell ref="B189:D189"/>
    <mergeCell ref="B191:D191"/>
    <mergeCell ref="B58:D58"/>
    <mergeCell ref="B59:D59"/>
    <mergeCell ref="B66:D66"/>
    <mergeCell ref="B60:D60"/>
    <mergeCell ref="B68:D68"/>
    <mergeCell ref="B61:D61"/>
    <mergeCell ref="B62:D62"/>
    <mergeCell ref="B63:D63"/>
    <mergeCell ref="B64:D64"/>
    <mergeCell ref="B65:D65"/>
    <mergeCell ref="B75:D75"/>
    <mergeCell ref="B76:D76"/>
    <mergeCell ref="B77:D77"/>
    <mergeCell ref="B78:D78"/>
    <mergeCell ref="B69:D69"/>
    <mergeCell ref="B178:D178"/>
    <mergeCell ref="B135:D135"/>
    <mergeCell ref="B182:D182"/>
    <mergeCell ref="B48:D48"/>
    <mergeCell ref="B51:D51"/>
    <mergeCell ref="B52:D52"/>
    <mergeCell ref="B53:D53"/>
    <mergeCell ref="B54:D54"/>
    <mergeCell ref="B55:D55"/>
    <mergeCell ref="B56:D56"/>
    <mergeCell ref="B57:D57"/>
    <mergeCell ref="B18:D18"/>
    <mergeCell ref="B46:D46"/>
    <mergeCell ref="B47:D47"/>
    <mergeCell ref="B91:D91"/>
    <mergeCell ref="B70:D70"/>
    <mergeCell ref="B71:D71"/>
    <mergeCell ref="B72:D72"/>
    <mergeCell ref="B74:D74"/>
    <mergeCell ref="B79:D79"/>
    <mergeCell ref="B80:D80"/>
    <mergeCell ref="B81:D81"/>
    <mergeCell ref="B82:D82"/>
    <mergeCell ref="B83:D83"/>
    <mergeCell ref="B177:D177"/>
    <mergeCell ref="B147:D147"/>
    <mergeCell ref="B148:D148"/>
    <mergeCell ref="B153:D153"/>
    <mergeCell ref="B154:D154"/>
    <mergeCell ref="B155:D155"/>
    <mergeCell ref="B139:D139"/>
    <mergeCell ref="B12:D12"/>
    <mergeCell ref="B13:D13"/>
    <mergeCell ref="B14:D14"/>
    <mergeCell ref="B15:D15"/>
    <mergeCell ref="B16:D16"/>
    <mergeCell ref="B17:D17"/>
    <mergeCell ref="B43:D43"/>
    <mergeCell ref="B44:D44"/>
    <mergeCell ref="B45:D45"/>
    <mergeCell ref="B27:D27"/>
    <mergeCell ref="B28:D28"/>
    <mergeCell ref="B41:D41"/>
    <mergeCell ref="B40:D40"/>
    <mergeCell ref="B97:D97"/>
    <mergeCell ref="B101:D101"/>
    <mergeCell ref="B102:D102"/>
    <mergeCell ref="B109:D109"/>
    <mergeCell ref="B110:D110"/>
    <mergeCell ref="B103:D103"/>
    <mergeCell ref="B21:D21"/>
    <mergeCell ref="B2:H2"/>
    <mergeCell ref="B4:E4"/>
    <mergeCell ref="B5:E5"/>
    <mergeCell ref="B19:D19"/>
    <mergeCell ref="B20:D20"/>
    <mergeCell ref="B23:D23"/>
    <mergeCell ref="B29:D29"/>
    <mergeCell ref="B22:D22"/>
    <mergeCell ref="B24:D24"/>
    <mergeCell ref="B25:D25"/>
    <mergeCell ref="B26:D26"/>
    <mergeCell ref="B7:E7"/>
    <mergeCell ref="C6:E6"/>
    <mergeCell ref="B8:D8"/>
    <mergeCell ref="B9:D9"/>
    <mergeCell ref="B10:D10"/>
    <mergeCell ref="B11:D11"/>
    <mergeCell ref="B85:D85"/>
    <mergeCell ref="B86:D86"/>
    <mergeCell ref="B87:D87"/>
    <mergeCell ref="B90:D90"/>
    <mergeCell ref="B163:D163"/>
    <mergeCell ref="B164:D164"/>
    <mergeCell ref="B126:D126"/>
    <mergeCell ref="B130:D130"/>
    <mergeCell ref="B131:D131"/>
    <mergeCell ref="B133:D133"/>
    <mergeCell ref="B134:D134"/>
    <mergeCell ref="B111:D111"/>
    <mergeCell ref="B117:D117"/>
    <mergeCell ref="B118:D118"/>
    <mergeCell ref="B119:D119"/>
    <mergeCell ref="B138:D138"/>
    <mergeCell ref="B159:D159"/>
    <mergeCell ref="B161:D161"/>
    <mergeCell ref="B142:D142"/>
    <mergeCell ref="B143:D143"/>
    <mergeCell ref="B144:D144"/>
    <mergeCell ref="B146:D146"/>
    <mergeCell ref="B150:D150"/>
    <mergeCell ref="B151:D151"/>
    <mergeCell ref="B152:D152"/>
    <mergeCell ref="B140:D140"/>
    <mergeCell ref="B149:D149"/>
    <mergeCell ref="B136:D136"/>
  </mergeCells>
  <pageMargins left="0.25" right="0.25" top="0.75" bottom="0.75" header="0.3" footer="0.3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58C28-32D0-42F0-990E-DAB178663394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Izvještaj po organizacijskoj </vt:lpstr>
      <vt:lpstr>Izvještaj po programskoj</vt:lpstr>
      <vt:lpstr>Sheet1</vt:lpstr>
      <vt:lpstr>'Izvještaj po organizacijskoj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Bruno</cp:lastModifiedBy>
  <cp:lastPrinted>2024-07-22T07:47:53Z</cp:lastPrinted>
  <dcterms:created xsi:type="dcterms:W3CDTF">2022-08-12T12:51:27Z</dcterms:created>
  <dcterms:modified xsi:type="dcterms:W3CDTF">2024-07-29T05:49:56Z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proračuna JLP(R)S.xlsx</vt:lpwstr>
  </property>
</Properties>
</file>